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7"/>
  </bookViews>
  <sheets>
    <sheet name="8.2" sheetId="1" r:id="rId1"/>
    <sheet name="9" sheetId="2" r:id="rId2"/>
    <sheet name="เงินเดือนปัจจุบัน" sheetId="3" r:id="rId3"/>
    <sheet name="เงินตำแหน่ง" sheetId="4" r:id="rId4"/>
    <sheet name="สรุปเงินเดือน" sheetId="5" r:id="rId5"/>
    <sheet name="ภาระที่เพิ่มขึ้น ปี 59" sheetId="6" r:id="rId6"/>
    <sheet name="ภาระที่เพิ่มขึ้น ปี 60" sheetId="7" r:id="rId7"/>
    <sheet name="11" sheetId="8" r:id="rId8"/>
    <sheet name="ค่ากลาง บช.5" sheetId="9" r:id="rId9"/>
    <sheet name="ค่ากลาง บช.4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<sst xmlns="http://schemas.openxmlformats.org/spreadsheetml/2006/main" count="1922" uniqueCount="541">
  <si>
    <t>ชื่อตำแหน่งในสายงาน</t>
  </si>
  <si>
    <t>ประเภทตำแหน่ง</t>
  </si>
  <si>
    <t>ระดับตำแหน่ง</t>
  </si>
  <si>
    <t>อัตราตำแหน่งที่คาดว่าจะต้อง</t>
  </si>
  <si>
    <t>เพิ่ม/ลด</t>
  </si>
  <si>
    <t>หมายเหตุ</t>
  </si>
  <si>
    <t>ส่วนราชการ</t>
  </si>
  <si>
    <t>ใช้ในช่วงเวลาระยะเวลา 3 ปี</t>
  </si>
  <si>
    <t>/ชื่อตำแหน่งในการบริหารงาน</t>
  </si>
  <si>
    <t>ข้างหน้า</t>
  </si>
  <si>
    <t xml:space="preserve"> 2558</t>
  </si>
  <si>
    <t xml:space="preserve"> 2559</t>
  </si>
  <si>
    <t xml:space="preserve"> 2560</t>
  </si>
  <si>
    <t>ปลัดองค์การบริหารส่วนตำบล</t>
  </si>
  <si>
    <t xml:space="preserve"> - นักบริหารงานท้องถิ่น</t>
  </si>
  <si>
    <t>บริหารท้องถิ่น</t>
  </si>
  <si>
    <t>กลาง</t>
  </si>
  <si>
    <t>รองปลัดองค์การบริหารส่วนตำบล</t>
  </si>
  <si>
    <t>ต้น</t>
  </si>
  <si>
    <t>วิชาการ</t>
  </si>
  <si>
    <t>ว่าง</t>
  </si>
  <si>
    <t>หัวหน้าสำนักปลัด</t>
  </si>
  <si>
    <t xml:space="preserve"> - นักบริหารงานทั่วไป</t>
  </si>
  <si>
    <t>อำนวยการท้องถิ่น</t>
  </si>
  <si>
    <t xml:space="preserve"> - นักทรัพยากรบุคคล </t>
  </si>
  <si>
    <t xml:space="preserve"> - เจ้าพนักงานธุรการ</t>
  </si>
  <si>
    <t>ทั่วไป</t>
  </si>
  <si>
    <t xml:space="preserve"> -</t>
  </si>
  <si>
    <t xml:space="preserve"> - นักวิเคราะห์นโยบายและแผน</t>
  </si>
  <si>
    <t xml:space="preserve"> - นักพัฒนาชุมชน </t>
  </si>
  <si>
    <t>ครู</t>
  </si>
  <si>
    <t>ค.ศ.1</t>
  </si>
  <si>
    <t>ครูผู้ช่วย</t>
  </si>
  <si>
    <t xml:space="preserve"> - จพง.ป้องกันและบรรเทาสาธารณภัย </t>
  </si>
  <si>
    <t>ลูกจ้างประจำ</t>
  </si>
  <si>
    <t>ผู้อำนวยการกองคลัง</t>
  </si>
  <si>
    <t xml:space="preserve"> - นักบริหารงานการคลัง</t>
  </si>
  <si>
    <t xml:space="preserve"> - นักวิชาการเงินและบัญชี</t>
  </si>
  <si>
    <t xml:space="preserve"> - ผช.จนท.การเงินและบัญชี</t>
  </si>
  <si>
    <t xml:space="preserve"> - นักวิชาการจัดเก็บรายได้ </t>
  </si>
  <si>
    <t>กลุ่มสนับสนุน</t>
  </si>
  <si>
    <t xml:space="preserve"> - ผู้ช่วยเจ้าหน้าที่จัดเก็บรายได้</t>
  </si>
  <si>
    <t xml:space="preserve"> - เจ้าพนักงานพัสดุ  </t>
  </si>
  <si>
    <t xml:space="preserve">ผู้อำนวยการกองช่าง </t>
  </si>
  <si>
    <t xml:space="preserve"> - นักบริหารงานช่าง</t>
  </si>
  <si>
    <t xml:space="preserve"> - นายช่างโยธา</t>
  </si>
  <si>
    <t>ปก./ชก.</t>
  </si>
  <si>
    <t>ปง./ชง.</t>
  </si>
  <si>
    <t>ผู้มีทักษะ</t>
  </si>
  <si>
    <t>ภารกิจ</t>
  </si>
  <si>
    <t>ผู้มีคุณวุฒิ</t>
  </si>
  <si>
    <t xml:space="preserve"> - ยาม</t>
  </si>
  <si>
    <t>พนักงานจ้าง</t>
  </si>
  <si>
    <t xml:space="preserve"> - คนงานทั่วไป</t>
  </si>
  <si>
    <t xml:space="preserve"> สำนักงานปลัด</t>
  </si>
  <si>
    <t xml:space="preserve"> กองคลัง</t>
  </si>
  <si>
    <t xml:space="preserve"> กองช่าง</t>
  </si>
  <si>
    <t xml:space="preserve"> - ผู้ช่วยช่างโยธา</t>
  </si>
  <si>
    <t>รวม</t>
  </si>
  <si>
    <t>กรอบ</t>
  </si>
  <si>
    <t>อัตรา</t>
  </si>
  <si>
    <t>กำลัง</t>
  </si>
  <si>
    <t>เดิม</t>
  </si>
  <si>
    <t>9. ภาระค่าใช้จ่ายเกี่ยวกับเงินเดือนและประโยชน์ตอบแทนอื่น</t>
  </si>
  <si>
    <t>ที่</t>
  </si>
  <si>
    <t>จำนวน</t>
  </si>
  <si>
    <t>ทั้งหมด</t>
  </si>
  <si>
    <t>จำนวน (คน)</t>
  </si>
  <si>
    <t>เงินเดือน</t>
  </si>
  <si>
    <t>จำนวนที่มีอยู่ปัจจุบัน</t>
  </si>
  <si>
    <t>อัตรากำลังคน</t>
  </si>
  <si>
    <t>ภาระค่าใช้จ่ายที่เพิ่มขึ้น</t>
  </si>
  <si>
    <t>ภาระค่าใช้จ่ายรวม</t>
  </si>
  <si>
    <t>เงินอุดหนุน</t>
  </si>
  <si>
    <t>ชำนาญการ</t>
  </si>
  <si>
    <t>ปฏิบัติการ</t>
  </si>
  <si>
    <t>ปฏิบัติงาน</t>
  </si>
  <si>
    <t>ชำนาญงาน</t>
  </si>
  <si>
    <t>ถ่ายโอน</t>
  </si>
  <si>
    <t xml:space="preserve"> - ผู้ช่วยเจ้าหน้าที่พัสดุ</t>
  </si>
  <si>
    <t>จำนวนเดือน</t>
  </si>
  <si>
    <t>เงินเดือนปัจจุบัน</t>
  </si>
  <si>
    <t>รวม 6 เดือน</t>
  </si>
  <si>
    <t>อัตราเงินเดือนในบัญชี 4</t>
  </si>
  <si>
    <t>อัตราเงินเดือนในบัญชี 5</t>
  </si>
  <si>
    <t>เงินตำแหน่งระบบซี</t>
  </si>
  <si>
    <t>เงินตำแหน่งระบบแท่ง</t>
  </si>
  <si>
    <t>เงินตำแหน่ง</t>
  </si>
  <si>
    <t>เงิน ตน.</t>
  </si>
  <si>
    <t>เดือน</t>
  </si>
  <si>
    <t xml:space="preserve">รวม </t>
  </si>
  <si>
    <t>ค่าตอบแทนพิเศษ</t>
  </si>
  <si>
    <t>ระบบซี</t>
  </si>
  <si>
    <t xml:space="preserve">เงิน </t>
  </si>
  <si>
    <t>ระบบแท่ง</t>
  </si>
  <si>
    <t>เงินเดือน บ/ช 4</t>
  </si>
  <si>
    <t>เงินเดือน บ/ช 5</t>
  </si>
  <si>
    <t>เงินตำแหน่ง/ค่าตอบแทนพิเศษ</t>
  </si>
  <si>
    <t>รวมเงินเดือน</t>
  </si>
  <si>
    <t>คำนวนเงินเดือนบัญชี 4 และบัญชี 5</t>
  </si>
  <si>
    <t>อัตราเงินเดือนในระบบซี</t>
  </si>
  <si>
    <t>อัตราเงินเดือนในระบบแท่ง</t>
  </si>
  <si>
    <t>ผลต่าง</t>
  </si>
  <si>
    <t>ง/ด ก่อน</t>
  </si>
  <si>
    <t>เลื่อน ต.ค.</t>
  </si>
  <si>
    <t>ง/ด หลัง</t>
  </si>
  <si>
    <t xml:space="preserve">เงินเดือน </t>
  </si>
  <si>
    <t xml:space="preserve"> 1 เม.ย. 59</t>
  </si>
  <si>
    <t>เพิ่ม 0.5 ขั้น</t>
  </si>
  <si>
    <t>รวมเม็ดเงิน</t>
  </si>
  <si>
    <t>ต.ค. 59</t>
  </si>
  <si>
    <t>เพิ่ม 1 ขั้น</t>
  </si>
  <si>
    <t>(2)</t>
  </si>
  <si>
    <t>(3)</t>
  </si>
  <si>
    <t>(4)</t>
  </si>
  <si>
    <t>(5)</t>
  </si>
  <si>
    <t>(นักบริหารงานท้องถิ่น ระดับกลาง)</t>
  </si>
  <si>
    <t>(นักบริหารงานท้องถิ่น ระดับต้น)</t>
  </si>
  <si>
    <t>(นักบริหารงานทั่วไป ระดับต้น)</t>
  </si>
  <si>
    <t>(นักบริหารงานการคลัง ระดับต้น)</t>
  </si>
  <si>
    <t>(นักบริหารงานช่าง ระดับต้น)</t>
  </si>
  <si>
    <t>นักทรัพยากรบุคคล (ชก.)</t>
  </si>
  <si>
    <t>นักวิเคราะห์นโยบายและแผน (ชก.)</t>
  </si>
  <si>
    <t>งานบริหารทั่วไป</t>
  </si>
  <si>
    <t>นิติกร (ปก./ชก.)</t>
  </si>
  <si>
    <t>นักพัฒนาชุมชน  (ปก.)</t>
  </si>
  <si>
    <t>นักวิชาการศึกษา (ชก.)</t>
  </si>
  <si>
    <t>เจ้าพนักงานธุรการ (ปง.)</t>
  </si>
  <si>
    <t>จพง.ป้องกันและบรรเทาสาธารณภัย (ปง.)</t>
  </si>
  <si>
    <t>งานนโยบายและแผน</t>
  </si>
  <si>
    <t>งานกฎหมายและคดี</t>
  </si>
  <si>
    <t>งานป้องกันและบรรเทาสาธารณภัย</t>
  </si>
  <si>
    <t>ครูผู้ดูแลเด็ก</t>
  </si>
  <si>
    <t>ครู (คศ.1)</t>
  </si>
  <si>
    <t>พนักงานสูบน้ำ</t>
  </si>
  <si>
    <t>พนักงานจ้างตามภารกิจ</t>
  </si>
  <si>
    <t>พนักงานจ้างทั่วไป</t>
  </si>
  <si>
    <t>ลำดับที่</t>
  </si>
  <si>
    <t>ผู้ช่วยครูผู้ดูแลเด็ก</t>
  </si>
  <si>
    <t>ผช.จนท.พัฒนาชุมชน</t>
  </si>
  <si>
    <t xml:space="preserve">พนักงานขับรถยนต์ </t>
  </si>
  <si>
    <t xml:space="preserve">พนง.ขับเครื่องจักรขนาดเบา </t>
  </si>
  <si>
    <t>ยาม</t>
  </si>
  <si>
    <t>คนงานทั่วไป</t>
  </si>
  <si>
    <t>งานการเงินและบัญชี</t>
  </si>
  <si>
    <t>นักวิชาการเงินและบัญชี (ปก.)</t>
  </si>
  <si>
    <t>ผช.จนท.การเงินและบัญชี</t>
  </si>
  <si>
    <t>งานพัฒนาและจัดเก็บรายได้</t>
  </si>
  <si>
    <t>งานทะเบียนทรัพย์สินและพัสดุ</t>
  </si>
  <si>
    <t>นักวิชาการจัดเก็บรายได้ (ปก.)</t>
  </si>
  <si>
    <t>ผู้ช่วยเจ้าหน้าที่จัดเก็บรายได้</t>
  </si>
  <si>
    <t xml:space="preserve">ว่าง </t>
  </si>
  <si>
    <t>งานก่อสร้างออกแบบและควบคุมอาคาร</t>
  </si>
  <si>
    <t>ผู้ช่วยเจ้าพนักงานธุรการ</t>
  </si>
  <si>
    <t>ผู้ช่วยช่างโยธา</t>
  </si>
  <si>
    <t>นายช่างโยธา</t>
  </si>
  <si>
    <t>เจ้าพนักงานพัสดุ (ปง.)</t>
  </si>
  <si>
    <t>เจ้าพนักงานพัสดุ  (ปง./ชง.)</t>
  </si>
  <si>
    <t>นายช่างโยธา (ชง.)</t>
  </si>
  <si>
    <t>นายช่างโยธา (ปง./ชง.)</t>
  </si>
  <si>
    <t>การวิเคราะห์การกำหนดตำแหน่ง</t>
  </si>
  <si>
    <t>องค์การบริหารส่วนตำบลวิสัยเหนือ ได้วิเคราะห์การกำหนดตำแหน่งจากภารกิจที่จะดำเนินการในแต่ละส่วนราชการระยะเวลา 3 ปี</t>
  </si>
  <si>
    <t>ข้างหน้า ซึ่งเป็นการสะท้อนให้เห็นว่าปริมาณงานในแต่ละส่วนราชการมีเท่าใด เพื่อนำมาวิเคราะห์ว่าจะใช้ตำแหน่งประเภทใด สายงานใด</t>
  </si>
  <si>
    <t>จำนวนเท่าใด ในส่วนราชการนั้น จึงเหมาะสมกับภารกิจ ปริมาณงาน เพื่อให้คุ้มค่าต่อการใช้จ่ายงบประมาณขององค์การบริหารส่วนตำบล</t>
  </si>
  <si>
    <t>วิสัยเหนือ และเพื่อให้การบริหารงานขององค์การบริหารส่วนตำบลวิสัยเหนือเป็นไปอย่างมีประสิทธิภาพ ประสิทธิผล โดยนำผลการวิเคราะห์</t>
  </si>
  <si>
    <t>ตำแหน่งมาบันทึกข้อมูลลงในกรอบอัตรากำลัง 3 ปี ดังนี้</t>
  </si>
  <si>
    <t>ชื่อสายงาน</t>
  </si>
  <si>
    <t>ชก.</t>
  </si>
  <si>
    <t>ปก.</t>
  </si>
  <si>
    <t>ปง.</t>
  </si>
  <si>
    <t>ชง.</t>
  </si>
  <si>
    <t xml:space="preserve">สำนักงานปลัด </t>
  </si>
  <si>
    <t>กองคลัง</t>
  </si>
  <si>
    <t>กองช่าง</t>
  </si>
  <si>
    <t>ปลัด อบต. (นักบริหารงานท้องถิ่น)</t>
  </si>
  <si>
    <t xml:space="preserve">รองปลัด อบต. (นักบริหารงานท้องถิ่น) </t>
  </si>
  <si>
    <t>หัวหน้าสำนักปลัด (นักบริหารงานทั่วไป)</t>
  </si>
  <si>
    <t xml:space="preserve">นักทรัพยากรบุคคล </t>
  </si>
  <si>
    <t>นักวิเคราะห์นโยบายและแผน</t>
  </si>
  <si>
    <t xml:space="preserve">นิติกร </t>
  </si>
  <si>
    <t xml:space="preserve">นักพัฒนาชุมชน </t>
  </si>
  <si>
    <t>นักวิชาการศึกษา</t>
  </si>
  <si>
    <t>เจ้าพนักงานธุรการ</t>
  </si>
  <si>
    <t xml:space="preserve">จพง.ป้องกันและบรรเทาสาธารณภัย </t>
  </si>
  <si>
    <t>ผอ.กองคลัง (นักบริหารงานการคลัง)</t>
  </si>
  <si>
    <t>นักวิชาการเงินและบัญชี</t>
  </si>
  <si>
    <t xml:space="preserve">นักวิชาการจัดเก็บรายได้ </t>
  </si>
  <si>
    <t xml:space="preserve">เจ้าพนักงานพัสดุ  </t>
  </si>
  <si>
    <t>ผู้ช่วยเจ้าหน้าที่พัสดุ</t>
  </si>
  <si>
    <t>ผอ.กองช่าง (นักบริหารงานช่าง)</t>
  </si>
  <si>
    <t>เงินประจำตำแหน่งและเงินค่าตอบแทนพิเศษ</t>
  </si>
  <si>
    <t>ภาระค่าใช้จ่ายที่เพิ่มขึ้น 2559</t>
  </si>
  <si>
    <t>ภาระค่าใช้จ่ายที่เพิ่มขึ้น 2560</t>
  </si>
  <si>
    <t>ประมาณการประโยชน์ตอบแทนอื่น 20 %</t>
  </si>
  <si>
    <t>รวมค่าใช้จ่ายด้านบุคคลทั้งสิ้น</t>
  </si>
  <si>
    <t>งบประมาณรายจ่ายประจำปี</t>
  </si>
  <si>
    <t>ร้อยละ 40 ของงบประมาณรายจ่ายประจำปี</t>
  </si>
  <si>
    <t>ตำแหน่ง</t>
  </si>
  <si>
    <t>ชื่อ-สกุล</t>
  </si>
  <si>
    <t>คุณวุฒิการศึกษา</t>
  </si>
  <si>
    <t>เลขที่ตำแหน่ง</t>
  </si>
  <si>
    <t>ระดับ</t>
  </si>
  <si>
    <t>กรองอัตรากำลังเดิม</t>
  </si>
  <si>
    <t>6ว</t>
  </si>
  <si>
    <t>คศ. 1</t>
  </si>
  <si>
    <t>7ว</t>
  </si>
  <si>
    <t>3-5/6ว</t>
  </si>
  <si>
    <t>1-3/4</t>
  </si>
  <si>
    <t>เจ้าหน้าที่พัสดุ</t>
  </si>
  <si>
    <t xml:space="preserve"> 6ว</t>
  </si>
  <si>
    <t>ช่างโยธา</t>
  </si>
  <si>
    <t>11-3-00-1101-001</t>
  </si>
  <si>
    <t>11-3-00-1101-002</t>
  </si>
  <si>
    <t>11-3-01-2101-001</t>
  </si>
  <si>
    <t>11-3-01-3102-001</t>
  </si>
  <si>
    <t>11-3-01-3801-001</t>
  </si>
  <si>
    <t>11-3-01-3803-001</t>
  </si>
  <si>
    <t>11-3-01-4101-001</t>
  </si>
  <si>
    <t>86-2-0042</t>
  </si>
  <si>
    <t>86-2-0043</t>
  </si>
  <si>
    <t>86-2-0179</t>
  </si>
  <si>
    <t>86-2-0209</t>
  </si>
  <si>
    <t>11-3-01-3103-001</t>
  </si>
  <si>
    <t>11-3-01-3105-001</t>
  </si>
  <si>
    <t>11-3-01-4805-001</t>
  </si>
  <si>
    <t>11-3-04-2102-001</t>
  </si>
  <si>
    <t>11-3-04-3201-001</t>
  </si>
  <si>
    <t>11-3-04-3203-001</t>
  </si>
  <si>
    <t>11-3-04-4203-001</t>
  </si>
  <si>
    <t>11-3-04-4203-002</t>
  </si>
  <si>
    <t>11-3-05-2103-001</t>
  </si>
  <si>
    <t>11-3-05-4701-001</t>
  </si>
  <si>
    <t>11-3-05-4701-002</t>
  </si>
  <si>
    <t>00-0101-001</t>
  </si>
  <si>
    <t>00-0101-002</t>
  </si>
  <si>
    <t>01-0102-001</t>
  </si>
  <si>
    <t>01-0208-001</t>
  </si>
  <si>
    <t>01-0704-001</t>
  </si>
  <si>
    <t>01-0805-001</t>
  </si>
  <si>
    <t>01-0212-001</t>
  </si>
  <si>
    <t>01-0201-001</t>
  </si>
  <si>
    <t>01-0202-001</t>
  </si>
  <si>
    <t>01-0221-001</t>
  </si>
  <si>
    <t>04-0103-001</t>
  </si>
  <si>
    <t>04-0307-001</t>
  </si>
  <si>
    <t>04-0310-001</t>
  </si>
  <si>
    <t>04-0313-001</t>
  </si>
  <si>
    <t>04-0312-001</t>
  </si>
  <si>
    <t>05-0104-001</t>
  </si>
  <si>
    <t>05-0503-001</t>
  </si>
  <si>
    <t>05-0502-001</t>
  </si>
  <si>
    <t>(นักบริหารงาน อบต.)</t>
  </si>
  <si>
    <t>(นักบริหารงานทั่วไป)</t>
  </si>
  <si>
    <t>บุคลากร</t>
  </si>
  <si>
    <t xml:space="preserve">นักพัฒนาชุมชน  </t>
  </si>
  <si>
    <t xml:space="preserve">นักวิชาการศึกษา </t>
  </si>
  <si>
    <t xml:space="preserve">ครู </t>
  </si>
  <si>
    <t>เจ้าหน้าที่วิเคราะห์นโยบายและแผน</t>
  </si>
  <si>
    <t>นิติกร</t>
  </si>
  <si>
    <t xml:space="preserve">จนท.ป้องกันและบรรเทาสาธารณภัย </t>
  </si>
  <si>
    <t>(นักบริหารงานการคลัง)</t>
  </si>
  <si>
    <t>เจ้าพนักงานพัสดุ</t>
  </si>
  <si>
    <t>(นักบริหารงานช่าง)</t>
  </si>
  <si>
    <t>(นักบริหารงานท้องถิ่น)</t>
  </si>
  <si>
    <t>นักทรัพยากรบุคคล</t>
  </si>
  <si>
    <t xml:space="preserve">เจ้าพนักงานธุรการ </t>
  </si>
  <si>
    <t xml:space="preserve">นักวิเคราะห์นโยบายและแผน </t>
  </si>
  <si>
    <t>นักวิชาการจัดเก็บรายได้</t>
  </si>
  <si>
    <t xml:space="preserve">เจ้าพนักงานพัสดุ </t>
  </si>
  <si>
    <t>นายนพดล  มีวรรณ</t>
  </si>
  <si>
    <t>นายภูริพัชร  บูชา</t>
  </si>
  <si>
    <t>นางสาวนุชจรย์  ทองมี</t>
  </si>
  <si>
    <t>นางสาวโสภิต  สงวนศิลป์</t>
  </si>
  <si>
    <t>นางสาริศา  หนูฤทธิ์</t>
  </si>
  <si>
    <t>นางเพ็ญศิริ  กุลศิริลักษณ์</t>
  </si>
  <si>
    <t>นางอัญชิษฐา  แก้วโกมล</t>
  </si>
  <si>
    <t>นางรัตนา  พรหมคง</t>
  </si>
  <si>
    <t>นางสมใจ  แสงมณี</t>
  </si>
  <si>
    <t>นางจุไรรัตน์  ฤทธิ์ธาร</t>
  </si>
  <si>
    <t>นางสาวสุเพ็ญสา  ทองมี</t>
  </si>
  <si>
    <t>นายโสภณ  ขาวพิมล</t>
  </si>
  <si>
    <t>นางนันท์นภัส เสนาะคำ</t>
  </si>
  <si>
    <t>นางสาวเหมือนจันทร์ สังพะบุโชติ</t>
  </si>
  <si>
    <t>นางสาวนภาพร  นาคนิยม</t>
  </si>
  <si>
    <t>นายบรรจง  หัตถา</t>
  </si>
  <si>
    <t>นายอภิชาติ  นาคนิยม</t>
  </si>
  <si>
    <t>นายสุชาติ  ขุนศรี</t>
  </si>
  <si>
    <t>นายสรัล  วัฒนเคน</t>
  </si>
  <si>
    <t>นายสุทธิพงษ์  ปานเฉลิม</t>
  </si>
  <si>
    <t>นางสุมาลา  บุญลอย</t>
  </si>
  <si>
    <t>นางเรณู  ยุติมิตร</t>
  </si>
  <si>
    <t>นายศรัณย์ รัตนะอยวิโรจน์</t>
  </si>
  <si>
    <t>นางสาวจุฑามาศ  สิริใจ</t>
  </si>
  <si>
    <t>นางสาวิณี  วัฒนจิตร</t>
  </si>
  <si>
    <t>นางศิริรัตน์  กุยุคำ</t>
  </si>
  <si>
    <t>นางสาวพัชรา  เพชรนาจักร</t>
  </si>
  <si>
    <t>นางสาวธนิตา  เทพภัทร์</t>
  </si>
  <si>
    <t>นางสาวสมสมร  ดวงสุวรรณ</t>
  </si>
  <si>
    <t>นางสาวอุไรวรรณ  จันทร์ช่วง</t>
  </si>
  <si>
    <t>นายสุรพงษ์  พรหมรัตน์</t>
  </si>
  <si>
    <t>นายสดใส  เวียนสาว</t>
  </si>
  <si>
    <t>นิติศาสตร์บัณฑิต</t>
  </si>
  <si>
    <t>รัฐศาสตรมหาบัณฑิต</t>
  </si>
  <si>
    <t>รัฐประศาสนศาสตรมหาบัณฑิต</t>
  </si>
  <si>
    <t>วิทยาศาสตรบัณฑิต</t>
  </si>
  <si>
    <t>ครุศาสตรบัณฑิต</t>
  </si>
  <si>
    <t>บริหารธุรกิจบัณฑิต</t>
  </si>
  <si>
    <t>ศึกษาศาสตรบัณฑิต</t>
  </si>
  <si>
    <t>ประกาศนียบัตรวิชาชีพ</t>
  </si>
  <si>
    <t>ประกาศนียบัตรวิชาชีพชั้นสูง</t>
  </si>
  <si>
    <t>มัธยมศึกษาปีที่ 3</t>
  </si>
  <si>
    <t>มัยธมศึกษาตอนต้น</t>
  </si>
  <si>
    <t>ประถมศึกษาปีที่ 6</t>
  </si>
  <si>
    <t>มัธยมศึกษาตอนปลาย</t>
  </si>
  <si>
    <t>ประถมศึกษาปีที่ 5</t>
  </si>
  <si>
    <t>รัฐศาสตรบัณฑิต</t>
  </si>
  <si>
    <t>ศิลปศาสตรบัณฑิต</t>
  </si>
  <si>
    <t>วิทยาศาสตรมหาบัณฑิต</t>
  </si>
  <si>
    <t>เงินประจำ</t>
  </si>
  <si>
    <t>เงินเพิ่มอื่นๆ</t>
  </si>
  <si>
    <t>เงินค่าตอบแทน</t>
  </si>
  <si>
    <t>(28,930x12)</t>
  </si>
  <si>
    <t>รวมทั้งปี</t>
  </si>
  <si>
    <t>(22,620x12)</t>
  </si>
  <si>
    <t>(23,550x12)</t>
  </si>
  <si>
    <t>(22,920x6)+(23,080x6)</t>
  </si>
  <si>
    <t>(5,600x3)+(7,000x9)</t>
  </si>
  <si>
    <t>(3,500x12)</t>
  </si>
  <si>
    <t>(16,450x6)+(16,660x6)</t>
  </si>
  <si>
    <t>(30,220x12)</t>
  </si>
  <si>
    <t>(15,440x12)</t>
  </si>
  <si>
    <t>(10,540x12)</t>
  </si>
  <si>
    <t>(11,560x12)</t>
  </si>
  <si>
    <t>(11,080x12)</t>
  </si>
  <si>
    <t>(9,000x12)</t>
  </si>
  <si>
    <t>(24,010x12)</t>
  </si>
  <si>
    <t>(15,720x12)</t>
  </si>
  <si>
    <t>(26,460x12)</t>
  </si>
  <si>
    <t>(21,140x12)</t>
  </si>
  <si>
    <t>(12,030x12)</t>
  </si>
  <si>
    <t>(19,660x6)+(19,800x6)</t>
  </si>
  <si>
    <t>(10,590x12)</t>
  </si>
  <si>
    <t>(12,650x6)+(12,730x6)</t>
  </si>
  <si>
    <t>(11,340x12)</t>
  </si>
  <si>
    <t>(27,480x12)</t>
  </si>
  <si>
    <t>(18,440x12)</t>
  </si>
  <si>
    <t>งานบริหารงานบุคคล</t>
  </si>
  <si>
    <t>งานส่งเสริมการศึกษา ศาสนาและวัฒนธรรม</t>
  </si>
  <si>
    <t>งานสวัสดิการและพัฒนาชุมชน</t>
  </si>
  <si>
    <t>งานธุรการ</t>
  </si>
  <si>
    <t>งานประสานสาธารณูปโภค</t>
  </si>
  <si>
    <t>พนักงานสูบน้ำ (ลูกจ้างประจำ)</t>
  </si>
  <si>
    <t>ตารางคำนวน (บัญชี 5) ใช้กับระบบแท่ง</t>
  </si>
  <si>
    <t>ประเภท</t>
  </si>
  <si>
    <t xml:space="preserve">ผลต่าง </t>
  </si>
  <si>
    <t>ขั้นต่ำ+ขั้นสูง</t>
  </si>
  <si>
    <t xml:space="preserve"> หาร 2</t>
  </si>
  <si>
    <t>6 เดือน</t>
  </si>
  <si>
    <t>12 เดือน</t>
  </si>
  <si>
    <t>เม็ดเงิน</t>
  </si>
  <si>
    <t>ขั้นต่ำสุด</t>
  </si>
  <si>
    <t>ต่ำสุด</t>
  </si>
  <si>
    <t>1 ขั้นต่ำสุด</t>
  </si>
  <si>
    <t>ขั้นสูงสุด</t>
  </si>
  <si>
    <t>สูงสุด</t>
  </si>
  <si>
    <t>1 ขั้นสูงสุด</t>
  </si>
  <si>
    <t>เลื่อน 1 ขั้น</t>
  </si>
  <si>
    <t>ปก.ชก.</t>
  </si>
  <si>
    <t>อำนวยการ</t>
  </si>
  <si>
    <t>สูง</t>
  </si>
  <si>
    <t>บริหาร</t>
  </si>
  <si>
    <t>ตารางคำนวน (บัญชี 4) ใช้กับระบบซี</t>
  </si>
  <si>
    <t>สายงาน</t>
  </si>
  <si>
    <t>สายงานเริ่มต้นจากระดับ 1</t>
  </si>
  <si>
    <t>สายงานเริ่มต้นจากระดับ 2</t>
  </si>
  <si>
    <t>2-4/5</t>
  </si>
  <si>
    <t>สายงานเริ่มต้นจากระดับ 3</t>
  </si>
  <si>
    <t>3-5/6</t>
  </si>
  <si>
    <t>สายบริหาร ระดับ 6</t>
  </si>
  <si>
    <t>6</t>
  </si>
  <si>
    <t>สายบริหาร ระดับ 7</t>
  </si>
  <si>
    <t>7</t>
  </si>
  <si>
    <t>สายบริหาร ระดับ 8</t>
  </si>
  <si>
    <t>8</t>
  </si>
  <si>
    <t>(1)</t>
  </si>
  <si>
    <t>(6)=(4)x(5)</t>
  </si>
  <si>
    <t>(3)=(1)x(2)</t>
  </si>
  <si>
    <t>(7)=(3)+(6)</t>
  </si>
  <si>
    <t>(6)</t>
  </si>
  <si>
    <t>(7)</t>
  </si>
  <si>
    <t>(8)</t>
  </si>
  <si>
    <t>(10)</t>
  </si>
  <si>
    <t>(11)</t>
  </si>
  <si>
    <t>(9)=(7)x(8)</t>
  </si>
  <si>
    <t>(12)=(10)x(11)</t>
  </si>
  <si>
    <t>(7)=(1)+(2)+(3)+(4)+(5)+(6)</t>
  </si>
  <si>
    <t>ตารางคำนวนเงินเดือน (เพื่อนำไปใส่ข้อ 9 ภาระค่าใช้จ่ายเกี่ยวกับเงินเดือนฯ ช่องเงินเดือน)</t>
  </si>
  <si>
    <t>รวมเงิน</t>
  </si>
  <si>
    <t>(3)=(2)-(1)</t>
  </si>
  <si>
    <t>(4)=(3)x6</t>
  </si>
  <si>
    <t>นักพัฒนาชุมชน</t>
  </si>
  <si>
    <t>พนักงานขับรถยนต์</t>
  </si>
  <si>
    <t>พนักงานขับเครื่องจักรกลขนาดเบา</t>
  </si>
  <si>
    <t>ผู้อำนวยการกองช่าง</t>
  </si>
  <si>
    <t>คศ.1</t>
  </si>
  <si>
    <t xml:space="preserve"> - พนักงานขับเครื่องจักรกลขนาดเบา</t>
  </si>
  <si>
    <t xml:space="preserve"> - พนักงานขับรถยนต์</t>
  </si>
  <si>
    <t xml:space="preserve"> - นักการภารโรง</t>
  </si>
  <si>
    <t xml:space="preserve"> - พนักงานดับเพลิง</t>
  </si>
  <si>
    <t xml:space="preserve"> - คนงานประจำรถขยะ</t>
  </si>
  <si>
    <t xml:space="preserve"> - พนักงานขับเครื่องจักรกลขนาดหนัก</t>
  </si>
  <si>
    <t xml:space="preserve"> - พนักงานขับเครื่องจักรกลขนาดกลาง</t>
  </si>
  <si>
    <t xml:space="preserve"> - ผู้ช่วยช่างไฟฟ้า</t>
  </si>
  <si>
    <t xml:space="preserve"> - เจ้าพนักงานธุรกร</t>
  </si>
  <si>
    <t xml:space="preserve"> - ผู้ช่วยวิศวกรไฟฟ้า</t>
  </si>
  <si>
    <t>-</t>
  </si>
  <si>
    <t xml:space="preserve"> - ผู้ช่วยวิศวกรโยธา</t>
  </si>
  <si>
    <t>นายสิทธิชัย   คำหอม</t>
  </si>
  <si>
    <t>สำนักปลัด</t>
  </si>
  <si>
    <t>นางสาวศศิพร   ภูมิสุวรรณ์</t>
  </si>
  <si>
    <t>นางสาวพรรณผกา พรหมสวัสดิ์</t>
  </si>
  <si>
    <t>นางสาวชวาลา  ยังเจริญ</t>
  </si>
  <si>
    <t>นางบุษรา   ธรรมวุฒิ</t>
  </si>
  <si>
    <t>นางอุไร   สุขวิลัย</t>
  </si>
  <si>
    <t>นางพจนา  แก้วขาว</t>
  </si>
  <si>
    <t>นางสาวพัชรา  รอดสะใภ้</t>
  </si>
  <si>
    <t>นางจินดา  พนัสนาชี</t>
  </si>
  <si>
    <t>นายสาโรส   จิตดี</t>
  </si>
  <si>
    <t>นายพิชัย    ยังจีน</t>
  </si>
  <si>
    <t>นายจิตติ   พยัคฆ์โส</t>
  </si>
  <si>
    <t>นายหนบ   หญีตป้อม</t>
  </si>
  <si>
    <t>นายประสาธน์  จิตทะเน</t>
  </si>
  <si>
    <t>นายนุกูล  แสงจินดารัตน์</t>
  </si>
  <si>
    <t>นายจรุง   สังข์บรรจง</t>
  </si>
  <si>
    <t>อนุปริญญา(การจัดการทั่วไป)</t>
  </si>
  <si>
    <t>ปวส.(เครื่องกล)</t>
  </si>
  <si>
    <t>มัธยมศึกษาปีที่ 6</t>
  </si>
  <si>
    <t>ปวช.(ไฟฟ้าอิเล็กทรอนิกส์)</t>
  </si>
  <si>
    <t>พนักงานดับเพลิง</t>
  </si>
  <si>
    <t>นักการภารโรง</t>
  </si>
  <si>
    <t>คนงานประจำรถขยะ</t>
  </si>
  <si>
    <t>นางสาววาสนา  วระดิษฐ</t>
  </si>
  <si>
    <t>นางสาวจีราวรรณ  ดำหงษ์</t>
  </si>
  <si>
    <t>นางสาวประทุม   มูสิกะ</t>
  </si>
  <si>
    <t>นางสาววรารัตน์  เพชรพิรุณ</t>
  </si>
  <si>
    <t>นางสาวพรชนก   ชูชาติ</t>
  </si>
  <si>
    <t>นางสาวจิตตรา  ชัมภูชนะ</t>
  </si>
  <si>
    <t>นายนพพล  ยังกิว</t>
  </si>
  <si>
    <t>นายสุทธิรักษ์  แก้วนิ่ม</t>
  </si>
  <si>
    <t>นายพีรพัฒน์   ตรีพิมล</t>
  </si>
  <si>
    <t>นายไพจิตร   จุ้ยส่องแก้ว</t>
  </si>
  <si>
    <t>นายภักดิ์พงษ์   อินทนา</t>
  </si>
  <si>
    <t>นายชยันต์    ยังจีน</t>
  </si>
  <si>
    <t>นายสุทธิพงษ์   โรยภิรมย์</t>
  </si>
  <si>
    <t>นายการัณย์     ธรรมมาศัย</t>
  </si>
  <si>
    <t>บริหารธุรกิจมหาบัณฑิต</t>
  </si>
  <si>
    <t>ปวส.(เลขานุการ)</t>
  </si>
  <si>
    <t>ปวส.(คอมพิวเตอร์)</t>
  </si>
  <si>
    <t>ปวช.(ช่างไฟฟ้ากำลัง)</t>
  </si>
  <si>
    <t>พนักงานขับเครื่องจักรกลขนาดหนัก</t>
  </si>
  <si>
    <t>พนักงานขับเครื่องจักรกลขนาดกลาง</t>
  </si>
  <si>
    <t>ผู้ช่วยวิศวกรโยธา</t>
  </si>
  <si>
    <t>11-3-04-4101-003</t>
  </si>
  <si>
    <t>11-3-05-4101-002</t>
  </si>
  <si>
    <t>ครุศาสตร์อุตสากรรมบัณฑิต</t>
  </si>
  <si>
    <t>ปวส.(การก่อสร้าง)</t>
  </si>
  <si>
    <t>ชื่อตำแหน่งในการบริหารงาน</t>
  </si>
  <si>
    <t>ส่วนราชการ/</t>
  </si>
  <si>
    <t xml:space="preserve">กรอบอัตรากำลังใหม่ </t>
  </si>
  <si>
    <t>๑๑. บัญชีแสดงจัดคนลงสู่ตำแหน่งและการกำหนดเลขที่ตำแหน่งในส่วนราชการ</t>
  </si>
  <si>
    <t>(ค่ากลางเงินเดือน)</t>
  </si>
  <si>
    <t>(ว่างเดิม)</t>
  </si>
  <si>
    <t>ผู้ดูแลเด็ก</t>
  </si>
  <si>
    <t>พนักงานส่วนตำบล</t>
  </si>
  <si>
    <t>ผู้ช่วยเจ้าพนักงานการเงินและบัญชี</t>
  </si>
  <si>
    <t>ผู้ช่วยเจ้าพนักงานจัดเก็บรายได้</t>
  </si>
  <si>
    <t>ผู้ช่วยเจ้าพนักงานพัสดุ</t>
  </si>
  <si>
    <t>ผู้ช่วยนายช่างไฟฟ้า</t>
  </si>
  <si>
    <t>(22,490x12)</t>
  </si>
  <si>
    <t>(40,560x12)</t>
  </si>
  <si>
    <t>(7,000x12)</t>
  </si>
  <si>
    <t>หน่วยงานตรวจสอบภายใน</t>
  </si>
  <si>
    <t>11-3-12-3205-001</t>
  </si>
  <si>
    <t>นักวิชาการตรวจสอบภายใน</t>
  </si>
  <si>
    <t>(33,000X12)</t>
  </si>
  <si>
    <t>(31,340X12)</t>
  </si>
  <si>
    <t>(27,480X12)</t>
  </si>
  <si>
    <t>11-3-01-3601-001</t>
  </si>
  <si>
    <t>นักวิชาการสาธารณสุข</t>
  </si>
  <si>
    <t>นางวรรณเพ็ญ  แก้วนิ่ม</t>
  </si>
  <si>
    <t>(26,500x12)</t>
  </si>
  <si>
    <t>(28,430x12)</t>
  </si>
  <si>
    <t>จพง.ป้องกันฯ</t>
  </si>
  <si>
    <t>11-3-01-6600-007</t>
  </si>
  <si>
    <t>11-3-01-6600-008</t>
  </si>
  <si>
    <t>11-3-01-6600-009</t>
  </si>
  <si>
    <t>นางสาวจีรนันท์  คำนาค</t>
  </si>
  <si>
    <t>วิทยาศาสตร์และเทคโนโลยี</t>
  </si>
  <si>
    <t>ผู้ช่วยนักวิชาการสาธารณสุข</t>
  </si>
  <si>
    <t>(15,450x12)</t>
  </si>
  <si>
    <t>นางศุภากร  วงศ์ชัย</t>
  </si>
  <si>
    <t>ผู้ดูแลเด็ก(ทักษะ)</t>
  </si>
  <si>
    <t>(13,170x12)</t>
  </si>
  <si>
    <t>(12,300x12)</t>
  </si>
  <si>
    <t>(11,090x12)</t>
  </si>
  <si>
    <t>(10,810x12)</t>
  </si>
  <si>
    <t>นายศิรวิทย์   นาคหญีต</t>
  </si>
  <si>
    <t>นางวิยะดา  เปล่งวิทยา</t>
  </si>
  <si>
    <t>ปวช.(การบัญชี)</t>
  </si>
  <si>
    <t>นางสาววณิชยา  จุลคล้ำ</t>
  </si>
  <si>
    <t>(35,220x12)</t>
  </si>
  <si>
    <t>(22,980x12)</t>
  </si>
  <si>
    <t>(25,270x12)</t>
  </si>
  <si>
    <t>(16,960x12)</t>
  </si>
  <si>
    <t>(12,700x12)</t>
  </si>
  <si>
    <t>(11,850x12)</t>
  </si>
  <si>
    <t>(12,810x12)</t>
  </si>
  <si>
    <t>นางสาวสุภาวดี  แก้วขาว</t>
  </si>
  <si>
    <t>(34,680x12)</t>
  </si>
  <si>
    <t>(24,270x12)</t>
  </si>
  <si>
    <t>(27,030x12)</t>
  </si>
  <si>
    <t>11-3-05-4701-003</t>
  </si>
  <si>
    <t>(19,560x12)</t>
  </si>
  <si>
    <t>(19,390x12)</t>
  </si>
  <si>
    <t>(12,930x12)</t>
  </si>
  <si>
    <t>ว่างตั้งแต่วันที่ 6 มี.ค.63</t>
  </si>
  <si>
    <t>ว่างตั้งแต่วันที่ 1 มิ.ย.63</t>
  </si>
  <si>
    <t>ว่างตั้งแต่วันที่ 7 มี.ค.61</t>
  </si>
  <si>
    <t>ว่างตั้งแต่ 1 มิ.ย.63</t>
  </si>
  <si>
    <t>ว่างตั้งแต่ 1 พ.ค.63</t>
  </si>
  <si>
    <t>ว่างตั้งแต่ 1 ต.ค.60</t>
  </si>
  <si>
    <t>ว่างตั้งแต่ 6 มี.ค.63</t>
  </si>
  <si>
    <t>ว่างตั้งแต่ 3 ส.ค.63</t>
  </si>
  <si>
    <t>ว่างตั้งแต่วันที่ 28 ก.ค.57</t>
  </si>
  <si>
    <t>- ๒๙ -</t>
  </si>
  <si>
    <t>- ๓๐ -</t>
  </si>
  <si>
    <t>- ๓๑ -</t>
  </si>
  <si>
    <t>-๓๒-</t>
  </si>
  <si>
    <t>ว่างตั้งแต่ ๖ มี.ค.๖๓</t>
  </si>
  <si>
    <t>คศ.2</t>
  </si>
  <si>
    <t>(15000x12)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</si>
</sst>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4"/>
      <name val="Arial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b/>
      <u val="single"/>
      <sz val="14"/>
      <name val="TH SarabunIT๙"/>
      <family val="2"/>
    </font>
    <font>
      <b/>
      <i/>
      <sz val="14"/>
      <name val="TH SarabunIT๙"/>
      <family val="2"/>
    </font>
    <font>
      <sz val="1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b/>
      <sz val="14"/>
      <color indexed="8"/>
      <name val="TH SarabunPSK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IT๙"/>
      <family val="2"/>
    </font>
    <font>
      <sz val="14"/>
      <color indexed="9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IT๙"/>
      <family val="2"/>
    </font>
    <font>
      <sz val="14"/>
      <color theme="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0" applyNumberFormat="0" applyBorder="0" applyAlignment="0" applyProtection="0"/>
    <xf numFmtId="0" fontId="41" fillId="22" borderId="3" applyNumberFormat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7" fillId="24" borderId="4" applyNumberFormat="0" applyAlignment="0" applyProtection="0"/>
    <xf numFmtId="0" fontId="48" fillId="25" borderId="0" applyNumberFormat="0" applyBorder="0" applyAlignment="0" applyProtection="0"/>
    <xf numFmtId="0" fontId="49" fillId="0" borderId="5" applyNumberFormat="0" applyFill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1" fontId="3" fillId="0" borderId="14" xfId="33" applyNumberFormat="1" applyFont="1" applyFill="1" applyBorder="1" applyAlignment="1">
      <alignment horizontal="center" vertical="top"/>
    </xf>
    <xf numFmtId="169" fontId="3" fillId="0" borderId="15" xfId="33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/>
    </xf>
    <xf numFmtId="1" fontId="3" fillId="0" borderId="15" xfId="33" applyNumberFormat="1" applyFont="1" applyFill="1" applyBorder="1" applyAlignment="1" quotePrefix="1">
      <alignment horizontal="center" vertical="top"/>
    </xf>
    <xf numFmtId="1" fontId="3" fillId="0" borderId="15" xfId="33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1" fontId="53" fillId="33" borderId="15" xfId="33" applyNumberFormat="1" applyFont="1" applyFill="1" applyBorder="1" applyAlignment="1">
      <alignment horizontal="center" vertical="top"/>
    </xf>
    <xf numFmtId="169" fontId="3" fillId="33" borderId="15" xfId="33" applyNumberFormat="1" applyFont="1" applyFill="1" applyBorder="1" applyAlignment="1">
      <alignment horizontal="center" vertical="top"/>
    </xf>
    <xf numFmtId="2" fontId="5" fillId="0" borderId="15" xfId="0" applyNumberFormat="1" applyFont="1" applyFill="1" applyBorder="1" applyAlignment="1">
      <alignment vertical="top" wrapText="1"/>
    </xf>
    <xf numFmtId="0" fontId="5" fillId="0" borderId="15" xfId="33" applyNumberFormat="1" applyFont="1" applyFill="1" applyBorder="1" applyAlignment="1">
      <alignment horizontal="center" vertical="top"/>
    </xf>
    <xf numFmtId="2" fontId="5" fillId="0" borderId="15" xfId="0" applyNumberFormat="1" applyFont="1" applyFill="1" applyBorder="1" applyAlignment="1">
      <alignment vertical="top"/>
    </xf>
    <xf numFmtId="0" fontId="2" fillId="33" borderId="16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169" fontId="3" fillId="33" borderId="16" xfId="33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 shrinkToFit="1"/>
    </xf>
    <xf numFmtId="0" fontId="3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 wrapText="1"/>
    </xf>
    <xf numFmtId="1" fontId="6" fillId="0" borderId="13" xfId="33" applyNumberFormat="1" applyFont="1" applyFill="1" applyBorder="1" applyAlignment="1" quotePrefix="1">
      <alignment horizontal="center" vertical="top"/>
    </xf>
    <xf numFmtId="169" fontId="2" fillId="0" borderId="13" xfId="33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177" fontId="3" fillId="0" borderId="0" xfId="33" applyNumberFormat="1" applyFont="1" applyFill="1" applyAlignment="1">
      <alignment/>
    </xf>
    <xf numFmtId="177" fontId="3" fillId="0" borderId="0" xfId="33" applyNumberFormat="1" applyFont="1" applyFill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shrinkToFit="1"/>
    </xf>
    <xf numFmtId="0" fontId="3" fillId="0" borderId="17" xfId="0" applyFont="1" applyFill="1" applyBorder="1" applyAlignment="1">
      <alignment horizontal="center" vertical="top" wrapText="1"/>
    </xf>
    <xf numFmtId="1" fontId="53" fillId="0" borderId="16" xfId="33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shrinkToFit="1"/>
    </xf>
    <xf numFmtId="0" fontId="3" fillId="0" borderId="15" xfId="0" applyFont="1" applyFill="1" applyBorder="1" applyAlignment="1">
      <alignment horizontal="left" vertical="top" shrinkToFit="1"/>
    </xf>
    <xf numFmtId="0" fontId="3" fillId="0" borderId="15" xfId="0" applyFont="1" applyFill="1" applyBorder="1" applyAlignment="1">
      <alignment horizontal="center" vertical="top"/>
    </xf>
    <xf numFmtId="177" fontId="2" fillId="0" borderId="0" xfId="33" applyNumberFormat="1" applyFont="1" applyFill="1" applyAlignment="1">
      <alignment horizontal="center" vertical="top" wrapText="1"/>
    </xf>
    <xf numFmtId="0" fontId="8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shrinkToFit="1"/>
    </xf>
    <xf numFmtId="0" fontId="3" fillId="0" borderId="0" xfId="0" applyFont="1" applyFill="1" applyAlignment="1">
      <alignment horizontal="center"/>
    </xf>
    <xf numFmtId="1" fontId="53" fillId="0" borderId="16" xfId="33" applyNumberFormat="1" applyFont="1" applyFill="1" applyBorder="1" applyAlignment="1">
      <alignment horizontal="left" vertical="top"/>
    </xf>
    <xf numFmtId="169" fontId="3" fillId="0" borderId="15" xfId="33" applyNumberFormat="1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 shrinkToFit="1"/>
    </xf>
    <xf numFmtId="0" fontId="2" fillId="0" borderId="17" xfId="0" applyFont="1" applyFill="1" applyBorder="1" applyAlignment="1">
      <alignment horizontal="left" vertical="top" shrinkToFit="1"/>
    </xf>
    <xf numFmtId="0" fontId="2" fillId="0" borderId="15" xfId="0" applyFont="1" applyFill="1" applyBorder="1" applyAlignment="1">
      <alignment horizontal="left" vertical="top" shrinkToFi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177" fontId="9" fillId="0" borderId="12" xfId="33" applyNumberFormat="1" applyFont="1" applyBorder="1" applyAlignment="1">
      <alignment/>
    </xf>
    <xf numFmtId="177" fontId="9" fillId="0" borderId="13" xfId="33" applyNumberFormat="1" applyFont="1" applyBorder="1" applyAlignment="1">
      <alignment/>
    </xf>
    <xf numFmtId="177" fontId="9" fillId="0" borderId="13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1" fontId="11" fillId="0" borderId="14" xfId="33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/>
    </xf>
    <xf numFmtId="177" fontId="11" fillId="0" borderId="14" xfId="33" applyNumberFormat="1" applyFont="1" applyFill="1" applyBorder="1" applyAlignment="1">
      <alignment horizontal="center" vertical="top"/>
    </xf>
    <xf numFmtId="169" fontId="11" fillId="0" borderId="15" xfId="33" applyNumberFormat="1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 wrapText="1"/>
    </xf>
    <xf numFmtId="1" fontId="11" fillId="0" borderId="15" xfId="33" applyNumberFormat="1" applyFont="1" applyFill="1" applyBorder="1" applyAlignment="1" quotePrefix="1">
      <alignment horizontal="center" vertical="top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/>
    </xf>
    <xf numFmtId="177" fontId="11" fillId="0" borderId="15" xfId="33" applyNumberFormat="1" applyFont="1" applyFill="1" applyBorder="1" applyAlignment="1">
      <alignment horizontal="center" vertical="top"/>
    </xf>
    <xf numFmtId="1" fontId="11" fillId="0" borderId="15" xfId="33" applyNumberFormat="1" applyFont="1" applyFill="1" applyBorder="1" applyAlignment="1">
      <alignment horizontal="center" vertical="top"/>
    </xf>
    <xf numFmtId="177" fontId="11" fillId="0" borderId="15" xfId="33" applyNumberFormat="1" applyFont="1" applyFill="1" applyBorder="1" applyAlignment="1" quotePrefix="1">
      <alignment horizontal="center" vertical="top"/>
    </xf>
    <xf numFmtId="0" fontId="10" fillId="0" borderId="15" xfId="0" applyFont="1" applyFill="1" applyBorder="1" applyAlignment="1">
      <alignment horizontal="center" vertical="top" wrapText="1"/>
    </xf>
    <xf numFmtId="1" fontId="54" fillId="33" borderId="15" xfId="33" applyNumberFormat="1" applyFont="1" applyFill="1" applyBorder="1" applyAlignment="1">
      <alignment horizontal="center" vertical="top"/>
    </xf>
    <xf numFmtId="0" fontId="10" fillId="33" borderId="15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/>
    </xf>
    <xf numFmtId="177" fontId="54" fillId="33" borderId="15" xfId="33" applyNumberFormat="1" applyFont="1" applyFill="1" applyBorder="1" applyAlignment="1">
      <alignment horizontal="center" vertical="top"/>
    </xf>
    <xf numFmtId="169" fontId="11" fillId="33" borderId="15" xfId="33" applyNumberFormat="1" applyFont="1" applyFill="1" applyBorder="1" applyAlignment="1">
      <alignment horizontal="center" vertical="top"/>
    </xf>
    <xf numFmtId="171" fontId="11" fillId="0" borderId="15" xfId="33" applyFont="1" applyFill="1" applyBorder="1" applyAlignment="1">
      <alignment horizontal="center" vertical="top"/>
    </xf>
    <xf numFmtId="2" fontId="12" fillId="0" borderId="15" xfId="0" applyNumberFormat="1" applyFont="1" applyFill="1" applyBorder="1" applyAlignment="1">
      <alignment vertical="top" wrapText="1"/>
    </xf>
    <xf numFmtId="0" fontId="11" fillId="34" borderId="15" xfId="0" applyFont="1" applyFill="1" applyBorder="1" applyAlignment="1">
      <alignment vertical="top" wrapText="1"/>
    </xf>
    <xf numFmtId="0" fontId="11" fillId="34" borderId="15" xfId="0" applyFont="1" applyFill="1" applyBorder="1" applyAlignment="1">
      <alignment vertical="top"/>
    </xf>
    <xf numFmtId="1" fontId="11" fillId="34" borderId="15" xfId="33" applyNumberFormat="1" applyFont="1" applyFill="1" applyBorder="1" applyAlignment="1" quotePrefix="1">
      <alignment horizontal="center" vertical="top"/>
    </xf>
    <xf numFmtId="177" fontId="11" fillId="34" borderId="15" xfId="33" applyNumberFormat="1" applyFont="1" applyFill="1" applyBorder="1" applyAlignment="1" quotePrefix="1">
      <alignment horizontal="center" vertical="top"/>
    </xf>
    <xf numFmtId="169" fontId="11" fillId="34" borderId="15" xfId="33" applyNumberFormat="1" applyFont="1" applyFill="1" applyBorder="1" applyAlignment="1">
      <alignment horizontal="center" vertical="top"/>
    </xf>
    <xf numFmtId="0" fontId="10" fillId="34" borderId="15" xfId="0" applyFont="1" applyFill="1" applyBorder="1" applyAlignment="1">
      <alignment horizontal="center" vertical="top" shrinkToFit="1"/>
    </xf>
    <xf numFmtId="0" fontId="13" fillId="34" borderId="15" xfId="0" applyFont="1" applyFill="1" applyBorder="1" applyAlignment="1">
      <alignment horizontal="center" vertical="top" wrapText="1"/>
    </xf>
    <xf numFmtId="1" fontId="11" fillId="34" borderId="15" xfId="33" applyNumberFormat="1" applyFont="1" applyFill="1" applyBorder="1" applyAlignment="1">
      <alignment horizontal="center" vertical="top"/>
    </xf>
    <xf numFmtId="177" fontId="11" fillId="34" borderId="15" xfId="33" applyNumberFormat="1" applyFont="1" applyFill="1" applyBorder="1" applyAlignment="1">
      <alignment horizontal="center" vertical="top"/>
    </xf>
    <xf numFmtId="0" fontId="12" fillId="0" borderId="15" xfId="33" applyNumberFormat="1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 wrapText="1"/>
    </xf>
    <xf numFmtId="177" fontId="12" fillId="0" borderId="15" xfId="33" applyNumberFormat="1" applyFont="1" applyFill="1" applyBorder="1" applyAlignment="1">
      <alignment horizontal="center" vertical="top"/>
    </xf>
    <xf numFmtId="2" fontId="12" fillId="0" borderId="15" xfId="0" applyNumberFormat="1" applyFont="1" applyFill="1" applyBorder="1" applyAlignment="1">
      <alignment vertical="top"/>
    </xf>
    <xf numFmtId="0" fontId="10" fillId="33" borderId="16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/>
    </xf>
    <xf numFmtId="169" fontId="11" fillId="33" borderId="16" xfId="33" applyNumberFormat="1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 shrinkToFit="1"/>
    </xf>
    <xf numFmtId="0" fontId="11" fillId="0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171" fontId="12" fillId="0" borderId="15" xfId="33" applyFont="1" applyFill="1" applyBorder="1" applyAlignment="1">
      <alignment horizontal="center" vertical="top"/>
    </xf>
    <xf numFmtId="1" fontId="14" fillId="0" borderId="13" xfId="33" applyNumberFormat="1" applyFont="1" applyFill="1" applyBorder="1" applyAlignment="1" quotePrefix="1">
      <alignment horizontal="center" vertical="top"/>
    </xf>
    <xf numFmtId="177" fontId="14" fillId="0" borderId="13" xfId="33" applyNumberFormat="1" applyFont="1" applyFill="1" applyBorder="1" applyAlignment="1" quotePrefix="1">
      <alignment horizontal="center" vertical="top"/>
    </xf>
    <xf numFmtId="169" fontId="10" fillId="0" borderId="13" xfId="33" applyNumberFormat="1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/>
    </xf>
    <xf numFmtId="177" fontId="11" fillId="0" borderId="13" xfId="33" applyNumberFormat="1" applyFont="1" applyFill="1" applyBorder="1" applyAlignment="1">
      <alignment vertical="top"/>
    </xf>
    <xf numFmtId="0" fontId="10" fillId="0" borderId="0" xfId="0" applyFont="1" applyFill="1" applyAlignment="1">
      <alignment horizontal="center" vertical="top" wrapText="1"/>
    </xf>
    <xf numFmtId="171" fontId="11" fillId="0" borderId="13" xfId="0" applyNumberFormat="1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top"/>
    </xf>
    <xf numFmtId="177" fontId="11" fillId="0" borderId="0" xfId="0" applyNumberFormat="1" applyFont="1" applyFill="1" applyAlignment="1">
      <alignment vertical="top"/>
    </xf>
    <xf numFmtId="171" fontId="11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14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left" vertical="top"/>
    </xf>
    <xf numFmtId="177" fontId="11" fillId="0" borderId="14" xfId="33" applyNumberFormat="1" applyFont="1" applyFill="1" applyBorder="1" applyAlignment="1">
      <alignment horizontal="center" vertical="top" shrinkToFit="1"/>
    </xf>
    <xf numFmtId="177" fontId="11" fillId="0" borderId="16" xfId="33" applyNumberFormat="1" applyFont="1" applyFill="1" applyBorder="1" applyAlignment="1">
      <alignment horizontal="center" vertical="top" shrinkToFit="1"/>
    </xf>
    <xf numFmtId="177" fontId="10" fillId="0" borderId="14" xfId="33" applyNumberFormat="1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vertical="top" wrapText="1"/>
    </xf>
    <xf numFmtId="1" fontId="54" fillId="0" borderId="16" xfId="33" applyNumberFormat="1" applyFont="1" applyFill="1" applyBorder="1" applyAlignment="1">
      <alignment horizontal="center" vertical="top"/>
    </xf>
    <xf numFmtId="177" fontId="10" fillId="0" borderId="16" xfId="33" applyNumberFormat="1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left" vertical="top" wrapText="1"/>
    </xf>
    <xf numFmtId="177" fontId="11" fillId="0" borderId="15" xfId="33" applyNumberFormat="1" applyFont="1" applyFill="1" applyBorder="1" applyAlignment="1" quotePrefix="1">
      <alignment horizontal="center" vertical="top" shrinkToFit="1"/>
    </xf>
    <xf numFmtId="177" fontId="11" fillId="0" borderId="15" xfId="33" applyNumberFormat="1" applyFont="1" applyFill="1" applyBorder="1" applyAlignment="1">
      <alignment horizontal="center" vertical="top" shrinkToFit="1"/>
    </xf>
    <xf numFmtId="0" fontId="11" fillId="0" borderId="15" xfId="0" applyFont="1" applyFill="1" applyBorder="1" applyAlignment="1">
      <alignment horizontal="center" vertical="top" wrapText="1"/>
    </xf>
    <xf numFmtId="177" fontId="10" fillId="0" borderId="15" xfId="33" applyNumberFormat="1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left" vertical="top" wrapText="1"/>
    </xf>
    <xf numFmtId="177" fontId="11" fillId="33" borderId="15" xfId="33" applyNumberFormat="1" applyFont="1" applyFill="1" applyBorder="1" applyAlignment="1">
      <alignment horizontal="center" vertical="top" shrinkToFit="1"/>
    </xf>
    <xf numFmtId="177" fontId="10" fillId="33" borderId="15" xfId="33" applyNumberFormat="1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left" vertical="top"/>
    </xf>
    <xf numFmtId="177" fontId="10" fillId="0" borderId="15" xfId="33" applyNumberFormat="1" applyFont="1" applyFill="1" applyBorder="1" applyAlignment="1">
      <alignment horizontal="center" vertical="top"/>
    </xf>
    <xf numFmtId="1" fontId="11" fillId="0" borderId="16" xfId="33" applyNumberFormat="1" applyFont="1" applyFill="1" applyBorder="1" applyAlignment="1" quotePrefix="1">
      <alignment horizontal="center" vertical="top"/>
    </xf>
    <xf numFmtId="0" fontId="11" fillId="0" borderId="15" xfId="0" applyFont="1" applyFill="1" applyBorder="1" applyAlignment="1">
      <alignment horizontal="left" vertical="top" shrinkToFit="1"/>
    </xf>
    <xf numFmtId="0" fontId="12" fillId="0" borderId="16" xfId="33" applyNumberFormat="1" applyFont="1" applyFill="1" applyBorder="1" applyAlignment="1">
      <alignment horizontal="center" vertical="top"/>
    </xf>
    <xf numFmtId="0" fontId="11" fillId="33" borderId="16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left" vertical="top" wrapText="1"/>
    </xf>
    <xf numFmtId="177" fontId="10" fillId="33" borderId="16" xfId="33" applyNumberFormat="1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shrinkToFit="1"/>
    </xf>
    <xf numFmtId="177" fontId="10" fillId="0" borderId="15" xfId="33" applyNumberFormat="1" applyFont="1" applyFill="1" applyBorder="1" applyAlignment="1">
      <alignment horizontal="center" vertical="top" shrinkToFi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left" vertical="top" wrapText="1"/>
    </xf>
    <xf numFmtId="177" fontId="10" fillId="0" borderId="17" xfId="33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vertical="top" wrapText="1"/>
    </xf>
    <xf numFmtId="177" fontId="10" fillId="0" borderId="11" xfId="33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shrinkToFit="1"/>
    </xf>
    <xf numFmtId="2" fontId="12" fillId="0" borderId="22" xfId="0" applyNumberFormat="1" applyFont="1" applyFill="1" applyBorder="1" applyAlignment="1">
      <alignment vertical="top" wrapText="1"/>
    </xf>
    <xf numFmtId="177" fontId="11" fillId="0" borderId="22" xfId="33" applyNumberFormat="1" applyFont="1" applyFill="1" applyBorder="1" applyAlignment="1">
      <alignment horizontal="center" vertical="top" shrinkToFit="1"/>
    </xf>
    <xf numFmtId="177" fontId="10" fillId="0" borderId="0" xfId="33" applyNumberFormat="1" applyFont="1" applyFill="1" applyAlignment="1">
      <alignment horizontal="center" vertical="top" wrapText="1"/>
    </xf>
    <xf numFmtId="177" fontId="11" fillId="0" borderId="0" xfId="33" applyNumberFormat="1" applyFont="1" applyFill="1" applyAlignment="1">
      <alignment/>
    </xf>
    <xf numFmtId="0" fontId="11" fillId="0" borderId="10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horizontal="center" vertical="top"/>
    </xf>
    <xf numFmtId="177" fontId="10" fillId="0" borderId="13" xfId="33" applyNumberFormat="1" applyFont="1" applyFill="1" applyBorder="1" applyAlignment="1">
      <alignment horizontal="center" vertical="top"/>
    </xf>
    <xf numFmtId="177" fontId="11" fillId="0" borderId="14" xfId="0" applyNumberFormat="1" applyFont="1" applyFill="1" applyBorder="1" applyAlignment="1">
      <alignment vertical="top"/>
    </xf>
    <xf numFmtId="177" fontId="11" fillId="0" borderId="15" xfId="0" applyNumberFormat="1" applyFont="1" applyFill="1" applyBorder="1" applyAlignment="1">
      <alignment vertical="top"/>
    </xf>
    <xf numFmtId="0" fontId="11" fillId="0" borderId="17" xfId="0" applyFont="1" applyFill="1" applyBorder="1" applyAlignment="1">
      <alignment wrapText="1"/>
    </xf>
    <xf numFmtId="177" fontId="11" fillId="0" borderId="17" xfId="0" applyNumberFormat="1" applyFont="1" applyFill="1" applyBorder="1" applyAlignment="1">
      <alignment vertical="top"/>
    </xf>
    <xf numFmtId="177" fontId="11" fillId="0" borderId="0" xfId="33" applyNumberFormat="1" applyFont="1" applyFill="1" applyAlignment="1">
      <alignment vertical="top"/>
    </xf>
    <xf numFmtId="0" fontId="11" fillId="0" borderId="14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vertical="top"/>
    </xf>
    <xf numFmtId="177" fontId="11" fillId="0" borderId="16" xfId="33" applyNumberFormat="1" applyFont="1" applyFill="1" applyBorder="1" applyAlignment="1">
      <alignment horizontal="center" vertical="top"/>
    </xf>
    <xf numFmtId="177" fontId="11" fillId="0" borderId="16" xfId="0" applyNumberFormat="1" applyFont="1" applyFill="1" applyBorder="1" applyAlignment="1">
      <alignment vertical="top"/>
    </xf>
    <xf numFmtId="1" fontId="11" fillId="0" borderId="22" xfId="33" applyNumberFormat="1" applyFont="1" applyFill="1" applyBorder="1" applyAlignment="1" quotePrefix="1">
      <alignment horizontal="center" vertical="top"/>
    </xf>
    <xf numFmtId="0" fontId="11" fillId="0" borderId="22" xfId="0" applyFont="1" applyFill="1" applyBorder="1" applyAlignment="1">
      <alignment vertical="top" wrapText="1"/>
    </xf>
    <xf numFmtId="177" fontId="11" fillId="0" borderId="22" xfId="33" applyNumberFormat="1" applyFont="1" applyFill="1" applyBorder="1" applyAlignment="1">
      <alignment horizontal="center" vertical="top"/>
    </xf>
    <xf numFmtId="177" fontId="11" fillId="0" borderId="22" xfId="0" applyNumberFormat="1" applyFont="1" applyFill="1" applyBorder="1" applyAlignment="1">
      <alignment vertical="top"/>
    </xf>
    <xf numFmtId="1" fontId="11" fillId="0" borderId="11" xfId="33" applyNumberFormat="1" applyFont="1" applyFill="1" applyBorder="1" applyAlignment="1" quotePrefix="1">
      <alignment horizontal="center" vertical="top"/>
    </xf>
    <xf numFmtId="0" fontId="11" fillId="0" borderId="11" xfId="0" applyFont="1" applyFill="1" applyBorder="1" applyAlignment="1">
      <alignment vertical="top"/>
    </xf>
    <xf numFmtId="0" fontId="11" fillId="0" borderId="17" xfId="0" applyFont="1" applyFill="1" applyBorder="1" applyAlignment="1">
      <alignment vertical="top"/>
    </xf>
    <xf numFmtId="1" fontId="11" fillId="0" borderId="21" xfId="33" applyNumberFormat="1" applyFont="1" applyFill="1" applyBorder="1" applyAlignment="1" quotePrefix="1">
      <alignment horizontal="center" vertical="top"/>
    </xf>
    <xf numFmtId="0" fontId="11" fillId="0" borderId="21" xfId="0" applyFont="1" applyFill="1" applyBorder="1" applyAlignment="1">
      <alignment vertical="top" wrapText="1"/>
    </xf>
    <xf numFmtId="177" fontId="11" fillId="0" borderId="21" xfId="33" applyNumberFormat="1" applyFont="1" applyFill="1" applyBorder="1" applyAlignment="1">
      <alignment horizontal="center" vertical="top"/>
    </xf>
    <xf numFmtId="177" fontId="11" fillId="0" borderId="21" xfId="0" applyNumberFormat="1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top" wrapText="1"/>
    </xf>
    <xf numFmtId="0" fontId="10" fillId="35" borderId="11" xfId="0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top"/>
    </xf>
    <xf numFmtId="177" fontId="10" fillId="35" borderId="10" xfId="33" applyNumberFormat="1" applyFont="1" applyFill="1" applyBorder="1" applyAlignment="1">
      <alignment horizontal="center" vertical="top"/>
    </xf>
    <xf numFmtId="177" fontId="10" fillId="0" borderId="13" xfId="0" applyNumberFormat="1" applyFont="1" applyFill="1" applyBorder="1" applyAlignment="1">
      <alignment/>
    </xf>
    <xf numFmtId="177" fontId="10" fillId="0" borderId="14" xfId="33" applyNumberFormat="1" applyFont="1" applyFill="1" applyBorder="1" applyAlignment="1">
      <alignment horizontal="center" vertical="top" wrapText="1"/>
    </xf>
    <xf numFmtId="177" fontId="10" fillId="0" borderId="13" xfId="33" applyNumberFormat="1" applyFont="1" applyFill="1" applyBorder="1" applyAlignment="1">
      <alignment horizontal="center" vertical="top" wrapText="1"/>
    </xf>
    <xf numFmtId="177" fontId="11" fillId="0" borderId="16" xfId="33" applyNumberFormat="1" applyFont="1" applyFill="1" applyBorder="1" applyAlignment="1" quotePrefix="1">
      <alignment horizontal="center" vertical="top"/>
    </xf>
    <xf numFmtId="2" fontId="12" fillId="0" borderId="21" xfId="0" applyNumberFormat="1" applyFont="1" applyFill="1" applyBorder="1" applyAlignment="1">
      <alignment vertical="top" wrapText="1"/>
    </xf>
    <xf numFmtId="2" fontId="12" fillId="0" borderId="21" xfId="0" applyNumberFormat="1" applyFont="1" applyFill="1" applyBorder="1" applyAlignment="1">
      <alignment vertical="top"/>
    </xf>
    <xf numFmtId="177" fontId="10" fillId="0" borderId="21" xfId="33" applyNumberFormat="1" applyFont="1" applyFill="1" applyBorder="1" applyAlignment="1">
      <alignment horizontal="center" vertical="top" wrapText="1"/>
    </xf>
    <xf numFmtId="2" fontId="12" fillId="0" borderId="22" xfId="0" applyNumberFormat="1" applyFont="1" applyFill="1" applyBorder="1" applyAlignment="1">
      <alignment vertical="top"/>
    </xf>
    <xf numFmtId="1" fontId="11" fillId="0" borderId="19" xfId="33" applyNumberFormat="1" applyFont="1" applyFill="1" applyBorder="1" applyAlignment="1" quotePrefix="1">
      <alignment horizontal="center" vertical="top"/>
    </xf>
    <xf numFmtId="2" fontId="12" fillId="0" borderId="19" xfId="0" applyNumberFormat="1" applyFont="1" applyFill="1" applyBorder="1" applyAlignment="1">
      <alignment vertical="top" wrapText="1"/>
    </xf>
    <xf numFmtId="2" fontId="12" fillId="0" borderId="19" xfId="0" applyNumberFormat="1" applyFont="1" applyFill="1" applyBorder="1" applyAlignment="1">
      <alignment vertical="top"/>
    </xf>
    <xf numFmtId="177" fontId="11" fillId="0" borderId="19" xfId="33" applyNumberFormat="1" applyFont="1" applyFill="1" applyBorder="1" applyAlignment="1">
      <alignment horizontal="center" vertical="top"/>
    </xf>
    <xf numFmtId="177" fontId="10" fillId="0" borderId="19" xfId="33" applyNumberFormat="1" applyFont="1" applyFill="1" applyBorder="1" applyAlignment="1">
      <alignment horizontal="center" vertical="top" wrapText="1"/>
    </xf>
    <xf numFmtId="1" fontId="11" fillId="0" borderId="0" xfId="33" applyNumberFormat="1" applyFont="1" applyFill="1" applyBorder="1" applyAlignment="1" quotePrefix="1">
      <alignment horizontal="center" vertical="top"/>
    </xf>
    <xf numFmtId="2" fontId="12" fillId="0" borderId="0" xfId="0" applyNumberFormat="1" applyFont="1" applyFill="1" applyBorder="1" applyAlignment="1">
      <alignment vertical="top" wrapText="1"/>
    </xf>
    <xf numFmtId="2" fontId="12" fillId="0" borderId="0" xfId="0" applyNumberFormat="1" applyFont="1" applyFill="1" applyBorder="1" applyAlignment="1">
      <alignment vertical="top"/>
    </xf>
    <xf numFmtId="177" fontId="11" fillId="0" borderId="0" xfId="33" applyNumberFormat="1" applyFont="1" applyFill="1" applyBorder="1" applyAlignment="1">
      <alignment horizontal="center" vertical="top"/>
    </xf>
    <xf numFmtId="177" fontId="10" fillId="0" borderId="0" xfId="33" applyNumberFormat="1" applyFont="1" applyFill="1" applyBorder="1" applyAlignment="1">
      <alignment horizontal="center" vertical="top" wrapText="1"/>
    </xf>
    <xf numFmtId="177" fontId="12" fillId="0" borderId="22" xfId="33" applyNumberFormat="1" applyFont="1" applyFill="1" applyBorder="1" applyAlignment="1">
      <alignment horizontal="center" vertical="top"/>
    </xf>
    <xf numFmtId="0" fontId="11" fillId="0" borderId="19" xfId="0" applyFont="1" applyFill="1" applyBorder="1" applyAlignment="1">
      <alignment vertical="top" wrapText="1"/>
    </xf>
    <xf numFmtId="177" fontId="12" fillId="0" borderId="19" xfId="33" applyNumberFormat="1" applyFont="1" applyFill="1" applyBorder="1" applyAlignment="1">
      <alignment horizontal="center" vertical="top"/>
    </xf>
    <xf numFmtId="177" fontId="11" fillId="0" borderId="19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177" fontId="12" fillId="0" borderId="0" xfId="33" applyNumberFormat="1" applyFont="1" applyFill="1" applyBorder="1" applyAlignment="1">
      <alignment horizontal="center" vertical="top"/>
    </xf>
    <xf numFmtId="177" fontId="11" fillId="0" borderId="0" xfId="0" applyNumberFormat="1" applyFont="1" applyFill="1" applyBorder="1" applyAlignment="1">
      <alignment vertical="top"/>
    </xf>
    <xf numFmtId="1" fontId="11" fillId="0" borderId="16" xfId="33" applyNumberFormat="1" applyFont="1" applyFill="1" applyBorder="1" applyAlignment="1">
      <alignment horizontal="center" vertical="top"/>
    </xf>
    <xf numFmtId="177" fontId="12" fillId="0" borderId="21" xfId="33" applyNumberFormat="1" applyFont="1" applyFill="1" applyBorder="1" applyAlignment="1">
      <alignment horizontal="center" vertical="top"/>
    </xf>
    <xf numFmtId="2" fontId="12" fillId="0" borderId="11" xfId="0" applyNumberFormat="1" applyFont="1" applyFill="1" applyBorder="1" applyAlignment="1">
      <alignment vertical="top" wrapText="1"/>
    </xf>
    <xf numFmtId="1" fontId="11" fillId="0" borderId="10" xfId="33" applyNumberFormat="1" applyFont="1" applyFill="1" applyBorder="1" applyAlignment="1">
      <alignment horizontal="center" vertical="top"/>
    </xf>
    <xf numFmtId="1" fontId="11" fillId="0" borderId="11" xfId="33" applyNumberFormat="1" applyFont="1" applyFill="1" applyBorder="1" applyAlignment="1">
      <alignment horizontal="center" vertical="top"/>
    </xf>
    <xf numFmtId="49" fontId="10" fillId="35" borderId="11" xfId="0" applyNumberFormat="1" applyFont="1" applyFill="1" applyBorder="1" applyAlignment="1">
      <alignment horizontal="center" vertical="top"/>
    </xf>
    <xf numFmtId="49" fontId="10" fillId="35" borderId="10" xfId="0" applyNumberFormat="1" applyFont="1" applyFill="1" applyBorder="1" applyAlignment="1">
      <alignment horizontal="center" vertical="top" shrinkToFi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177" fontId="10" fillId="0" borderId="11" xfId="33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top"/>
    </xf>
    <xf numFmtId="177" fontId="10" fillId="0" borderId="20" xfId="33" applyNumberFormat="1" applyFont="1" applyFill="1" applyBorder="1" applyAlignment="1">
      <alignment horizontal="center" vertical="top"/>
    </xf>
    <xf numFmtId="177" fontId="10" fillId="0" borderId="12" xfId="33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top" wrapText="1"/>
    </xf>
    <xf numFmtId="177" fontId="11" fillId="0" borderId="19" xfId="33" applyNumberFormat="1" applyFont="1" applyFill="1" applyBorder="1" applyAlignment="1" quotePrefix="1">
      <alignment horizontal="center" vertical="top"/>
    </xf>
    <xf numFmtId="177" fontId="11" fillId="0" borderId="0" xfId="33" applyNumberFormat="1" applyFont="1" applyFill="1" applyBorder="1" applyAlignment="1" quotePrefix="1">
      <alignment horizontal="center" vertical="top"/>
    </xf>
    <xf numFmtId="177" fontId="11" fillId="0" borderId="21" xfId="33" applyNumberFormat="1" applyFont="1" applyFill="1" applyBorder="1" applyAlignment="1" quotePrefix="1">
      <alignment horizontal="center" vertical="top"/>
    </xf>
    <xf numFmtId="49" fontId="10" fillId="35" borderId="13" xfId="0" applyNumberFormat="1" applyFont="1" applyFill="1" applyBorder="1" applyAlignment="1">
      <alignment horizontal="center" vertical="top"/>
    </xf>
    <xf numFmtId="49" fontId="10" fillId="35" borderId="13" xfId="0" applyNumberFormat="1" applyFont="1" applyFill="1" applyBorder="1" applyAlignment="1">
      <alignment horizontal="center" vertical="top" shrinkToFit="1"/>
    </xf>
    <xf numFmtId="0" fontId="10" fillId="35" borderId="12" xfId="0" applyFont="1" applyFill="1" applyBorder="1" applyAlignment="1">
      <alignment horizontal="center" vertical="top" wrapText="1"/>
    </xf>
    <xf numFmtId="1" fontId="11" fillId="0" borderId="22" xfId="33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177" fontId="10" fillId="0" borderId="18" xfId="33" applyNumberFormat="1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49" fontId="10" fillId="0" borderId="20" xfId="33" applyNumberFormat="1" applyFont="1" applyFill="1" applyBorder="1" applyAlignment="1">
      <alignment horizontal="center" vertical="top"/>
    </xf>
    <xf numFmtId="177" fontId="11" fillId="0" borderId="11" xfId="33" applyNumberFormat="1" applyFont="1" applyFill="1" applyBorder="1" applyAlignment="1">
      <alignment horizontal="center" vertical="top"/>
    </xf>
    <xf numFmtId="177" fontId="12" fillId="0" borderId="11" xfId="33" applyNumberFormat="1" applyFont="1" applyFill="1" applyBorder="1" applyAlignment="1">
      <alignment horizontal="center" vertical="top"/>
    </xf>
    <xf numFmtId="177" fontId="11" fillId="0" borderId="11" xfId="33" applyNumberFormat="1" applyFont="1" applyFill="1" applyBorder="1" applyAlignment="1" quotePrefix="1">
      <alignment horizontal="center" vertical="top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top" shrinkToFit="1"/>
    </xf>
    <xf numFmtId="0" fontId="11" fillId="35" borderId="15" xfId="0" applyFont="1" applyFill="1" applyBorder="1" applyAlignment="1">
      <alignment horizontal="left" vertical="top" shrinkToFit="1"/>
    </xf>
    <xf numFmtId="0" fontId="11" fillId="35" borderId="15" xfId="0" applyFont="1" applyFill="1" applyBorder="1" applyAlignment="1">
      <alignment vertical="top" wrapText="1"/>
    </xf>
    <xf numFmtId="177" fontId="11" fillId="35" borderId="16" xfId="33" applyNumberFormat="1" applyFont="1" applyFill="1" applyBorder="1" applyAlignment="1">
      <alignment horizontal="center" vertical="top" shrinkToFit="1"/>
    </xf>
    <xf numFmtId="177" fontId="10" fillId="35" borderId="15" xfId="33" applyNumberFormat="1" applyFont="1" applyFill="1" applyBorder="1" applyAlignment="1">
      <alignment horizontal="center" vertical="top" shrinkToFit="1"/>
    </xf>
    <xf numFmtId="0" fontId="11" fillId="0" borderId="16" xfId="37" applyFont="1" applyBorder="1" applyAlignment="1" applyProtection="1">
      <alignment horizontal="center" shrinkToFit="1"/>
      <protection/>
    </xf>
    <xf numFmtId="0" fontId="11" fillId="0" borderId="22" xfId="0" applyFont="1" applyFill="1" applyBorder="1" applyAlignment="1">
      <alignment horizontal="left" vertical="top" shrinkToFit="1"/>
    </xf>
    <xf numFmtId="177" fontId="10" fillId="0" borderId="22" xfId="33" applyNumberFormat="1" applyFont="1" applyFill="1" applyBorder="1" applyAlignment="1">
      <alignment horizontal="center" vertical="top" shrinkToFit="1"/>
    </xf>
    <xf numFmtId="0" fontId="11" fillId="0" borderId="19" xfId="0" applyFont="1" applyFill="1" applyBorder="1" applyAlignment="1">
      <alignment horizontal="center" vertical="top" shrinkToFit="1"/>
    </xf>
    <xf numFmtId="0" fontId="11" fillId="0" borderId="19" xfId="0" applyFont="1" applyFill="1" applyBorder="1" applyAlignment="1">
      <alignment horizontal="left" vertical="top" shrinkToFit="1"/>
    </xf>
    <xf numFmtId="177" fontId="11" fillId="0" borderId="19" xfId="33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center" vertical="top" wrapText="1"/>
    </xf>
    <xf numFmtId="1" fontId="10" fillId="35" borderId="15" xfId="33" applyNumberFormat="1" applyFont="1" applyFill="1" applyBorder="1" applyAlignment="1" quotePrefix="1">
      <alignment horizontal="center" vertical="top"/>
    </xf>
    <xf numFmtId="0" fontId="10" fillId="35" borderId="15" xfId="0" applyFont="1" applyFill="1" applyBorder="1" applyAlignment="1">
      <alignment horizontal="center" vertical="top" shrinkToFit="1"/>
    </xf>
    <xf numFmtId="1" fontId="11" fillId="35" borderId="15" xfId="33" applyNumberFormat="1" applyFont="1" applyFill="1" applyBorder="1" applyAlignment="1" quotePrefix="1">
      <alignment horizontal="center" vertical="top"/>
    </xf>
    <xf numFmtId="0" fontId="3" fillId="35" borderId="0" xfId="0" applyFont="1" applyFill="1" applyAlignment="1">
      <alignment/>
    </xf>
    <xf numFmtId="1" fontId="11" fillId="35" borderId="15" xfId="33" applyNumberFormat="1" applyFont="1" applyFill="1" applyBorder="1" applyAlignment="1">
      <alignment horizontal="center" vertical="top"/>
    </xf>
    <xf numFmtId="177" fontId="10" fillId="35" borderId="10" xfId="33" applyNumberFormat="1" applyFont="1" applyFill="1" applyBorder="1" applyAlignment="1">
      <alignment horizontal="center" vertical="top" shrinkToFit="1"/>
    </xf>
    <xf numFmtId="0" fontId="10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center" wrapText="1"/>
    </xf>
    <xf numFmtId="177" fontId="10" fillId="35" borderId="13" xfId="33" applyNumberFormat="1" applyFont="1" applyFill="1" applyBorder="1" applyAlignment="1">
      <alignment horizontal="center" vertical="top"/>
    </xf>
    <xf numFmtId="177" fontId="10" fillId="35" borderId="13" xfId="33" applyNumberFormat="1" applyFont="1" applyFill="1" applyBorder="1" applyAlignment="1">
      <alignment horizontal="center" vertical="center"/>
    </xf>
    <xf numFmtId="49" fontId="10" fillId="35" borderId="13" xfId="33" applyNumberFormat="1" applyFont="1" applyFill="1" applyBorder="1" applyAlignment="1">
      <alignment horizontal="center" vertical="top"/>
    </xf>
    <xf numFmtId="49" fontId="10" fillId="35" borderId="13" xfId="33" applyNumberFormat="1" applyFont="1" applyFill="1" applyBorder="1" applyAlignment="1">
      <alignment horizontal="center" vertical="top" shrinkToFit="1"/>
    </xf>
    <xf numFmtId="2" fontId="12" fillId="0" borderId="16" xfId="0" applyNumberFormat="1" applyFont="1" applyFill="1" applyBorder="1" applyAlignment="1">
      <alignment vertical="top" wrapText="1"/>
    </xf>
    <xf numFmtId="1" fontId="11" fillId="0" borderId="17" xfId="33" applyNumberFormat="1" applyFont="1" applyFill="1" applyBorder="1" applyAlignment="1" quotePrefix="1">
      <alignment horizontal="center" vertical="top"/>
    </xf>
    <xf numFmtId="2" fontId="12" fillId="0" borderId="17" xfId="0" applyNumberFormat="1" applyFont="1" applyFill="1" applyBorder="1" applyAlignment="1">
      <alignment vertical="top"/>
    </xf>
    <xf numFmtId="177" fontId="12" fillId="0" borderId="17" xfId="33" applyNumberFormat="1" applyFont="1" applyFill="1" applyBorder="1" applyAlignment="1">
      <alignment horizontal="center" vertical="top"/>
    </xf>
    <xf numFmtId="177" fontId="11" fillId="0" borderId="17" xfId="33" applyNumberFormat="1" applyFont="1" applyFill="1" applyBorder="1" applyAlignment="1" quotePrefix="1">
      <alignment horizontal="center" vertical="top"/>
    </xf>
    <xf numFmtId="177" fontId="11" fillId="0" borderId="17" xfId="33" applyNumberFormat="1" applyFont="1" applyFill="1" applyBorder="1" applyAlignment="1">
      <alignment horizontal="center" vertical="top"/>
    </xf>
    <xf numFmtId="1" fontId="11" fillId="0" borderId="12" xfId="33" applyNumberFormat="1" applyFont="1" applyFill="1" applyBorder="1" applyAlignment="1" quotePrefix="1">
      <alignment horizontal="center" vertical="top"/>
    </xf>
    <xf numFmtId="0" fontId="11" fillId="0" borderId="12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 vertical="top"/>
    </xf>
    <xf numFmtId="177" fontId="12" fillId="0" borderId="12" xfId="33" applyNumberFormat="1" applyFont="1" applyFill="1" applyBorder="1" applyAlignment="1">
      <alignment horizontal="center" vertical="top"/>
    </xf>
    <xf numFmtId="177" fontId="11" fillId="0" borderId="12" xfId="33" applyNumberFormat="1" applyFont="1" applyFill="1" applyBorder="1" applyAlignment="1" quotePrefix="1">
      <alignment horizontal="center" vertical="top"/>
    </xf>
    <xf numFmtId="177" fontId="11" fillId="0" borderId="12" xfId="33" applyNumberFormat="1" applyFont="1" applyFill="1" applyBorder="1" applyAlignment="1">
      <alignment horizontal="center" vertical="top"/>
    </xf>
    <xf numFmtId="0" fontId="11" fillId="0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11" fillId="0" borderId="14" xfId="33" applyNumberFormat="1" applyFont="1" applyFill="1" applyBorder="1" applyAlignment="1" quotePrefix="1">
      <alignment horizontal="center" vertical="top"/>
    </xf>
    <xf numFmtId="177" fontId="11" fillId="0" borderId="14" xfId="33" applyNumberFormat="1" applyFont="1" applyFill="1" applyBorder="1" applyAlignment="1" quotePrefix="1">
      <alignment horizontal="center" vertical="top"/>
    </xf>
    <xf numFmtId="0" fontId="16" fillId="0" borderId="0" xfId="0" applyFont="1" applyFill="1" applyAlignment="1">
      <alignment vertical="top"/>
    </xf>
    <xf numFmtId="0" fontId="13" fillId="35" borderId="15" xfId="0" applyFont="1" applyFill="1" applyBorder="1" applyAlignment="1">
      <alignment horizontal="left" vertical="top" shrinkToFit="1"/>
    </xf>
    <xf numFmtId="0" fontId="13" fillId="0" borderId="15" xfId="0" applyFont="1" applyFill="1" applyBorder="1" applyAlignment="1">
      <alignment horizontal="left" vertical="top" shrinkToFit="1"/>
    </xf>
    <xf numFmtId="0" fontId="11" fillId="35" borderId="16" xfId="0" applyFont="1" applyFill="1" applyBorder="1" applyAlignment="1">
      <alignment horizontal="center" vertical="top" shrinkToFit="1"/>
    </xf>
    <xf numFmtId="0" fontId="11" fillId="35" borderId="16" xfId="0" applyFont="1" applyFill="1" applyBorder="1" applyAlignment="1">
      <alignment horizontal="left" vertical="top" shrinkToFit="1"/>
    </xf>
    <xf numFmtId="177" fontId="10" fillId="35" borderId="16" xfId="33" applyNumberFormat="1" applyFont="1" applyFill="1" applyBorder="1" applyAlignment="1">
      <alignment horizontal="center" vertical="top" shrinkToFit="1"/>
    </xf>
    <xf numFmtId="0" fontId="11" fillId="0" borderId="16" xfId="0" applyFont="1" applyFill="1" applyBorder="1" applyAlignment="1">
      <alignment horizontal="center" vertical="top" shrinkToFit="1"/>
    </xf>
    <xf numFmtId="0" fontId="11" fillId="0" borderId="16" xfId="0" applyFont="1" applyFill="1" applyBorder="1" applyAlignment="1">
      <alignment horizontal="left" vertical="top" shrinkToFit="1"/>
    </xf>
    <xf numFmtId="1" fontId="11" fillId="35" borderId="16" xfId="33" applyNumberFormat="1" applyFont="1" applyFill="1" applyBorder="1" applyAlignment="1" quotePrefix="1">
      <alignment horizontal="center" vertical="top"/>
    </xf>
    <xf numFmtId="49" fontId="16" fillId="0" borderId="10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horizontal="center" vertical="top" shrinkToFit="1"/>
    </xf>
    <xf numFmtId="1" fontId="11" fillId="0" borderId="17" xfId="33" applyNumberFormat="1" applyFont="1" applyFill="1" applyBorder="1" applyAlignment="1">
      <alignment horizontal="center" vertical="top"/>
    </xf>
    <xf numFmtId="177" fontId="11" fillId="0" borderId="17" xfId="33" applyNumberFormat="1" applyFont="1" applyFill="1" applyBorder="1" applyAlignment="1">
      <alignment horizontal="center" vertical="top" shrinkToFit="1"/>
    </xf>
    <xf numFmtId="49" fontId="16" fillId="0" borderId="21" xfId="0" applyNumberFormat="1" applyFont="1" applyFill="1" applyBorder="1" applyAlignment="1">
      <alignment/>
    </xf>
    <xf numFmtId="49" fontId="16" fillId="0" borderId="0" xfId="0" applyNumberFormat="1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177" fontId="10" fillId="0" borderId="24" xfId="33" applyNumberFormat="1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vertical="top" wrapText="1"/>
    </xf>
    <xf numFmtId="177" fontId="10" fillId="35" borderId="19" xfId="33" applyNumberFormat="1" applyFont="1" applyFill="1" applyBorder="1" applyAlignment="1">
      <alignment horizontal="center" vertical="top" shrinkToFit="1"/>
    </xf>
    <xf numFmtId="177" fontId="11" fillId="35" borderId="15" xfId="33" applyNumberFormat="1" applyFont="1" applyFill="1" applyBorder="1" applyAlignment="1">
      <alignment horizontal="center" vertical="top" shrinkToFit="1"/>
    </xf>
    <xf numFmtId="0" fontId="17" fillId="0" borderId="15" xfId="0" applyFont="1" applyFill="1" applyBorder="1" applyAlignment="1">
      <alignment horizontal="center" vertical="top" shrinkToFit="1"/>
    </xf>
    <xf numFmtId="0" fontId="17" fillId="0" borderId="15" xfId="0" applyFont="1" applyFill="1" applyBorder="1" applyAlignment="1">
      <alignment horizontal="left" vertical="top" shrinkToFit="1"/>
    </xf>
    <xf numFmtId="0" fontId="17" fillId="0" borderId="15" xfId="37" applyFont="1" applyBorder="1" applyAlignment="1" applyProtection="1">
      <alignment horizontal="center" shrinkToFit="1"/>
      <protection/>
    </xf>
    <xf numFmtId="0" fontId="17" fillId="0" borderId="15" xfId="0" applyFont="1" applyFill="1" applyBorder="1" applyAlignment="1">
      <alignment vertical="top" wrapText="1"/>
    </xf>
    <xf numFmtId="1" fontId="17" fillId="0" borderId="15" xfId="33" applyNumberFormat="1" applyFont="1" applyFill="1" applyBorder="1" applyAlignment="1">
      <alignment horizontal="center" vertical="top"/>
    </xf>
    <xf numFmtId="1" fontId="17" fillId="0" borderId="15" xfId="33" applyNumberFormat="1" applyFont="1" applyFill="1" applyBorder="1" applyAlignment="1" quotePrefix="1">
      <alignment horizontal="center" vertical="top"/>
    </xf>
    <xf numFmtId="177" fontId="17" fillId="0" borderId="16" xfId="33" applyNumberFormat="1" applyFont="1" applyFill="1" applyBorder="1" applyAlignment="1">
      <alignment horizontal="center" vertical="top" shrinkToFit="1"/>
    </xf>
    <xf numFmtId="177" fontId="16" fillId="0" borderId="15" xfId="33" applyNumberFormat="1" applyFont="1" applyFill="1" applyBorder="1" applyAlignment="1">
      <alignment horizontal="center" vertical="center" shrinkToFit="1"/>
    </xf>
    <xf numFmtId="171" fontId="17" fillId="0" borderId="16" xfId="33" applyFont="1" applyFill="1" applyBorder="1" applyAlignment="1">
      <alignment horizontal="center" vertical="top" shrinkToFit="1"/>
    </xf>
    <xf numFmtId="177" fontId="16" fillId="0" borderId="15" xfId="33" applyNumberFormat="1" applyFont="1" applyFill="1" applyBorder="1" applyAlignment="1">
      <alignment horizontal="center" vertical="top" shrinkToFit="1"/>
    </xf>
    <xf numFmtId="0" fontId="18" fillId="0" borderId="15" xfId="0" applyFont="1" applyFill="1" applyBorder="1" applyAlignment="1">
      <alignment horizontal="left" vertical="top" shrinkToFit="1"/>
    </xf>
    <xf numFmtId="177" fontId="17" fillId="0" borderId="16" xfId="33" applyNumberFormat="1" applyFont="1" applyFill="1" applyBorder="1" applyAlignment="1">
      <alignment horizontal="center" vertical="center" shrinkToFit="1"/>
    </xf>
    <xf numFmtId="0" fontId="17" fillId="0" borderId="16" xfId="37" applyFont="1" applyBorder="1" applyAlignment="1" applyProtection="1">
      <alignment horizontal="center" shrinkToFit="1"/>
      <protection/>
    </xf>
    <xf numFmtId="0" fontId="17" fillId="0" borderId="16" xfId="0" applyFont="1" applyFill="1" applyBorder="1" applyAlignment="1">
      <alignment horizontal="center" vertical="top" shrinkToFit="1"/>
    </xf>
    <xf numFmtId="0" fontId="17" fillId="0" borderId="16" xfId="37" applyFont="1" applyBorder="1" applyAlignment="1" applyProtection="1">
      <alignment horizontal="center" vertical="center" shrinkToFit="1"/>
      <protection/>
    </xf>
    <xf numFmtId="1" fontId="17" fillId="0" borderId="15" xfId="33" applyNumberFormat="1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top" shrinkToFit="1"/>
    </xf>
    <xf numFmtId="0" fontId="17" fillId="35" borderId="15" xfId="0" applyFont="1" applyFill="1" applyBorder="1" applyAlignment="1">
      <alignment horizontal="left" vertical="top" shrinkToFit="1"/>
    </xf>
    <xf numFmtId="0" fontId="17" fillId="35" borderId="15" xfId="0" applyFont="1" applyFill="1" applyBorder="1" applyAlignment="1">
      <alignment vertical="top" wrapText="1"/>
    </xf>
    <xf numFmtId="1" fontId="17" fillId="35" borderId="15" xfId="33" applyNumberFormat="1" applyFont="1" applyFill="1" applyBorder="1" applyAlignment="1" quotePrefix="1">
      <alignment horizontal="center" vertical="top"/>
    </xf>
    <xf numFmtId="177" fontId="17" fillId="35" borderId="16" xfId="33" applyNumberFormat="1" applyFont="1" applyFill="1" applyBorder="1" applyAlignment="1">
      <alignment horizontal="center" vertical="top" shrinkToFit="1"/>
    </xf>
    <xf numFmtId="177" fontId="16" fillId="35" borderId="15" xfId="33" applyNumberFormat="1" applyFont="1" applyFill="1" applyBorder="1" applyAlignment="1">
      <alignment horizontal="center" vertical="top" shrinkToFit="1"/>
    </xf>
    <xf numFmtId="177" fontId="17" fillId="35" borderId="15" xfId="33" applyNumberFormat="1" applyFont="1" applyFill="1" applyBorder="1" applyAlignment="1">
      <alignment horizontal="center" vertical="top" shrinkToFit="1"/>
    </xf>
    <xf numFmtId="0" fontId="17" fillId="35" borderId="16" xfId="0" applyFont="1" applyFill="1" applyBorder="1" applyAlignment="1">
      <alignment horizontal="center" vertical="top" shrinkToFit="1"/>
    </xf>
    <xf numFmtId="0" fontId="17" fillId="35" borderId="16" xfId="0" applyFont="1" applyFill="1" applyBorder="1" applyAlignment="1">
      <alignment horizontal="left" vertical="top" shrinkToFit="1"/>
    </xf>
    <xf numFmtId="0" fontId="17" fillId="35" borderId="16" xfId="0" applyFont="1" applyFill="1" applyBorder="1" applyAlignment="1">
      <alignment vertical="top" wrapText="1"/>
    </xf>
    <xf numFmtId="1" fontId="17" fillId="35" borderId="16" xfId="33" applyNumberFormat="1" applyFont="1" applyFill="1" applyBorder="1" applyAlignment="1">
      <alignment horizontal="center" vertical="top"/>
    </xf>
    <xf numFmtId="1" fontId="17" fillId="35" borderId="16" xfId="33" applyNumberFormat="1" applyFont="1" applyFill="1" applyBorder="1" applyAlignment="1" quotePrefix="1">
      <alignment horizontal="center" vertical="top"/>
    </xf>
    <xf numFmtId="177" fontId="16" fillId="35" borderId="16" xfId="33" applyNumberFormat="1" applyFont="1" applyFill="1" applyBorder="1" applyAlignment="1">
      <alignment horizontal="center" vertical="top" shrinkToFit="1"/>
    </xf>
    <xf numFmtId="0" fontId="11" fillId="35" borderId="16" xfId="0" applyFont="1" applyFill="1" applyBorder="1" applyAlignment="1">
      <alignment horizontal="left" vertical="top" wrapText="1"/>
    </xf>
    <xf numFmtId="177" fontId="10" fillId="0" borderId="16" xfId="33" applyNumberFormat="1" applyFont="1" applyFill="1" applyBorder="1" applyAlignment="1">
      <alignment horizontal="center" vertical="top" shrinkToFit="1"/>
    </xf>
    <xf numFmtId="0" fontId="17" fillId="35" borderId="17" xfId="0" applyFont="1" applyFill="1" applyBorder="1" applyAlignment="1">
      <alignment horizontal="center" vertical="top" shrinkToFit="1"/>
    </xf>
    <xf numFmtId="0" fontId="17" fillId="35" borderId="17" xfId="0" applyFont="1" applyFill="1" applyBorder="1" applyAlignment="1">
      <alignment horizontal="left" vertical="top" shrinkToFit="1"/>
    </xf>
    <xf numFmtId="0" fontId="17" fillId="0" borderId="17" xfId="37" applyFont="1" applyBorder="1" applyAlignment="1" applyProtection="1">
      <alignment horizontal="center" shrinkToFit="1"/>
      <protection/>
    </xf>
    <xf numFmtId="0" fontId="17" fillId="35" borderId="17" xfId="0" applyFont="1" applyFill="1" applyBorder="1" applyAlignment="1">
      <alignment vertical="top" wrapText="1"/>
    </xf>
    <xf numFmtId="1" fontId="17" fillId="35" borderId="17" xfId="33" applyNumberFormat="1" applyFont="1" applyFill="1" applyBorder="1" applyAlignment="1" quotePrefix="1">
      <alignment horizontal="center" vertical="top"/>
    </xf>
    <xf numFmtId="177" fontId="17" fillId="35" borderId="17" xfId="33" applyNumberFormat="1" applyFont="1" applyFill="1" applyBorder="1" applyAlignment="1">
      <alignment horizontal="center" vertical="top" shrinkToFit="1"/>
    </xf>
    <xf numFmtId="177" fontId="16" fillId="35" borderId="17" xfId="33" applyNumberFormat="1" applyFont="1" applyFill="1" applyBorder="1" applyAlignment="1">
      <alignment horizontal="center" vertical="top" shrinkToFit="1"/>
    </xf>
    <xf numFmtId="0" fontId="13" fillId="35" borderId="16" xfId="0" applyFont="1" applyFill="1" applyBorder="1" applyAlignment="1">
      <alignment horizontal="left" vertical="top" shrinkToFit="1"/>
    </xf>
    <xf numFmtId="0" fontId="10" fillId="0" borderId="11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top"/>
    </xf>
    <xf numFmtId="0" fontId="17" fillId="0" borderId="22" xfId="0" applyFont="1" applyFill="1" applyBorder="1" applyAlignment="1">
      <alignment horizontal="center" vertical="top" shrinkToFit="1"/>
    </xf>
    <xf numFmtId="0" fontId="17" fillId="0" borderId="22" xfId="0" applyFont="1" applyFill="1" applyBorder="1" applyAlignment="1">
      <alignment horizontal="left" vertical="top" shrinkToFit="1"/>
    </xf>
    <xf numFmtId="0" fontId="17" fillId="0" borderId="22" xfId="0" applyFont="1" applyFill="1" applyBorder="1" applyAlignment="1">
      <alignment vertical="top" wrapText="1"/>
    </xf>
    <xf numFmtId="1" fontId="17" fillId="0" borderId="22" xfId="33" applyNumberFormat="1" applyFont="1" applyFill="1" applyBorder="1" applyAlignment="1" quotePrefix="1">
      <alignment horizontal="center" vertical="top"/>
    </xf>
    <xf numFmtId="177" fontId="17" fillId="0" borderId="22" xfId="33" applyNumberFormat="1" applyFont="1" applyFill="1" applyBorder="1" applyAlignment="1">
      <alignment horizontal="center" vertical="top" shrinkToFit="1"/>
    </xf>
    <xf numFmtId="177" fontId="16" fillId="0" borderId="22" xfId="33" applyNumberFormat="1" applyFont="1" applyFill="1" applyBorder="1" applyAlignment="1">
      <alignment horizontal="center" vertical="top" shrinkToFit="1"/>
    </xf>
    <xf numFmtId="49" fontId="13" fillId="0" borderId="10" xfId="0" applyNumberFormat="1" applyFont="1" applyFill="1" applyBorder="1" applyAlignment="1">
      <alignment horizontal="left"/>
    </xf>
    <xf numFmtId="0" fontId="13" fillId="0" borderId="11" xfId="0" applyFont="1" applyFill="1" applyBorder="1" applyAlignment="1">
      <alignment horizontal="left" vertical="center"/>
    </xf>
    <xf numFmtId="177" fontId="11" fillId="0" borderId="11" xfId="33" applyNumberFormat="1" applyFont="1" applyFill="1" applyBorder="1" applyAlignment="1">
      <alignment horizontal="center" vertical="top" shrinkToFit="1"/>
    </xf>
    <xf numFmtId="177" fontId="10" fillId="0" borderId="17" xfId="33" applyNumberFormat="1" applyFont="1" applyFill="1" applyBorder="1" applyAlignment="1">
      <alignment horizontal="center" vertical="top" shrinkToFit="1"/>
    </xf>
    <xf numFmtId="0" fontId="10" fillId="0" borderId="22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left" vertical="top" shrinkToFit="1"/>
    </xf>
    <xf numFmtId="177" fontId="11" fillId="0" borderId="0" xfId="33" applyNumberFormat="1" applyFont="1" applyFill="1" applyBorder="1" applyAlignment="1">
      <alignment horizontal="center" vertical="top" shrinkToFit="1"/>
    </xf>
    <xf numFmtId="177" fontId="10" fillId="0" borderId="0" xfId="33" applyNumberFormat="1" applyFont="1" applyFill="1" applyBorder="1" applyAlignment="1">
      <alignment horizontal="center" vertical="top" shrinkToFit="1"/>
    </xf>
    <xf numFmtId="0" fontId="16" fillId="0" borderId="15" xfId="0" applyFont="1" applyFill="1" applyBorder="1" applyAlignment="1">
      <alignment vertical="top" wrapText="1"/>
    </xf>
    <xf numFmtId="0" fontId="16" fillId="0" borderId="22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horizontal="left" vertical="center" wrapText="1"/>
    </xf>
    <xf numFmtId="0" fontId="10" fillId="35" borderId="15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horizontal="left" vertical="top" shrinkToFit="1"/>
    </xf>
    <xf numFmtId="0" fontId="3" fillId="0" borderId="0" xfId="0" applyFont="1" applyFill="1" applyAlignment="1">
      <alignment horizontal="left" shrinkToFi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28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177" fontId="10" fillId="0" borderId="18" xfId="33" applyNumberFormat="1" applyFont="1" applyFill="1" applyBorder="1" applyAlignment="1">
      <alignment horizontal="center" vertical="center"/>
    </xf>
    <xf numFmtId="177" fontId="10" fillId="0" borderId="20" xfId="33" applyNumberFormat="1" applyFont="1" applyFill="1" applyBorder="1" applyAlignment="1">
      <alignment horizontal="center" vertical="center"/>
    </xf>
    <xf numFmtId="177" fontId="10" fillId="0" borderId="10" xfId="33" applyNumberFormat="1" applyFont="1" applyFill="1" applyBorder="1" applyAlignment="1">
      <alignment horizontal="center" vertical="center"/>
    </xf>
    <xf numFmtId="177" fontId="10" fillId="0" borderId="12" xfId="33" applyNumberFormat="1" applyFont="1" applyFill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7" fillId="35" borderId="0" xfId="0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center" vertical="top" shrinkToFit="1"/>
    </xf>
    <xf numFmtId="177" fontId="10" fillId="0" borderId="10" xfId="33" applyNumberFormat="1" applyFont="1" applyFill="1" applyBorder="1" applyAlignment="1">
      <alignment horizontal="center" vertical="center" wrapText="1"/>
    </xf>
    <xf numFmtId="177" fontId="10" fillId="0" borderId="24" xfId="33" applyNumberFormat="1" applyFont="1" applyFill="1" applyBorder="1" applyAlignment="1">
      <alignment horizontal="center" vertical="center" wrapText="1"/>
    </xf>
    <xf numFmtId="177" fontId="10" fillId="0" borderId="26" xfId="33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right"/>
    </xf>
    <xf numFmtId="49" fontId="10" fillId="0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เซลล์ตรวจสอบ" xfId="39"/>
    <cellStyle name="เซลล์ที่มีการเชื่อมโยง" xfId="40"/>
    <cellStyle name="แย่" xfId="41"/>
    <cellStyle name="แสดงผล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ดี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28">
      <selection activeCell="M13" sqref="M13"/>
    </sheetView>
  </sheetViews>
  <sheetFormatPr defaultColWidth="9.140625" defaultRowHeight="15"/>
  <cols>
    <col min="1" max="1" width="4.8515625" style="36" customWidth="1"/>
    <col min="2" max="2" width="27.140625" style="3" bestFit="1" customWidth="1"/>
    <col min="3" max="3" width="6.421875" style="4" customWidth="1"/>
    <col min="4" max="8" width="6.57421875" style="4" customWidth="1"/>
    <col min="9" max="9" width="6.57421875" style="35" customWidth="1"/>
    <col min="10" max="10" width="5.7109375" style="36" customWidth="1"/>
    <col min="11" max="11" width="7.57421875" style="1" customWidth="1"/>
    <col min="12" max="16384" width="9.140625" style="1" customWidth="1"/>
  </cols>
  <sheetData>
    <row r="1" spans="1:10" ht="36">
      <c r="A1" s="2">
        <v>8.2</v>
      </c>
      <c r="B1" s="2" t="s">
        <v>160</v>
      </c>
      <c r="I1" s="4"/>
      <c r="J1" s="2"/>
    </row>
    <row r="2" spans="1:10" ht="18">
      <c r="A2" s="53"/>
      <c r="B2" s="400" t="s">
        <v>161</v>
      </c>
      <c r="C2" s="400"/>
      <c r="D2" s="400"/>
      <c r="E2" s="400"/>
      <c r="F2" s="400"/>
      <c r="G2" s="400"/>
      <c r="H2" s="400"/>
      <c r="I2" s="400"/>
      <c r="J2" s="400"/>
    </row>
    <row r="3" spans="1:10" ht="18">
      <c r="A3" s="400" t="s">
        <v>162</v>
      </c>
      <c r="B3" s="400"/>
      <c r="C3" s="400"/>
      <c r="D3" s="400"/>
      <c r="E3" s="400"/>
      <c r="F3" s="400"/>
      <c r="G3" s="400"/>
      <c r="H3" s="400"/>
      <c r="I3" s="400"/>
      <c r="J3" s="400"/>
    </row>
    <row r="4" spans="1:10" ht="18">
      <c r="A4" s="400" t="s">
        <v>163</v>
      </c>
      <c r="B4" s="400"/>
      <c r="C4" s="400"/>
      <c r="D4" s="400"/>
      <c r="E4" s="400"/>
      <c r="F4" s="400"/>
      <c r="G4" s="400"/>
      <c r="H4" s="400"/>
      <c r="I4" s="400"/>
      <c r="J4" s="400"/>
    </row>
    <row r="5" spans="1:10" ht="18">
      <c r="A5" s="400" t="s">
        <v>164</v>
      </c>
      <c r="B5" s="400"/>
      <c r="C5" s="400"/>
      <c r="D5" s="400"/>
      <c r="E5" s="400"/>
      <c r="F5" s="400"/>
      <c r="G5" s="400"/>
      <c r="H5" s="400"/>
      <c r="I5" s="400"/>
      <c r="J5" s="400"/>
    </row>
    <row r="6" spans="1:10" ht="18">
      <c r="A6" s="408" t="s">
        <v>165</v>
      </c>
      <c r="B6" s="408"/>
      <c r="C6" s="408"/>
      <c r="D6" s="408"/>
      <c r="E6" s="408"/>
      <c r="F6" s="408"/>
      <c r="G6" s="408"/>
      <c r="H6" s="408"/>
      <c r="I6" s="408"/>
      <c r="J6" s="408"/>
    </row>
    <row r="7" spans="1:10" ht="18">
      <c r="A7" s="41"/>
      <c r="B7" s="418"/>
      <c r="C7" s="418"/>
      <c r="D7" s="418"/>
      <c r="E7" s="418"/>
      <c r="F7" s="418"/>
      <c r="G7" s="418"/>
      <c r="H7" s="418"/>
      <c r="I7" s="418"/>
      <c r="J7" s="418"/>
    </row>
    <row r="8" spans="1:10" ht="18">
      <c r="A8" s="401" t="s">
        <v>137</v>
      </c>
      <c r="B8" s="401" t="s">
        <v>6</v>
      </c>
      <c r="C8" s="5" t="s">
        <v>59</v>
      </c>
      <c r="D8" s="407" t="s">
        <v>3</v>
      </c>
      <c r="E8" s="407"/>
      <c r="F8" s="407"/>
      <c r="G8" s="409" t="s">
        <v>4</v>
      </c>
      <c r="H8" s="410"/>
      <c r="I8" s="411"/>
      <c r="J8" s="401" t="s">
        <v>5</v>
      </c>
    </row>
    <row r="9" spans="1:10" ht="18">
      <c r="A9" s="402"/>
      <c r="B9" s="405"/>
      <c r="C9" s="6" t="s">
        <v>60</v>
      </c>
      <c r="D9" s="404" t="s">
        <v>7</v>
      </c>
      <c r="E9" s="404"/>
      <c r="F9" s="404"/>
      <c r="G9" s="412"/>
      <c r="H9" s="413"/>
      <c r="I9" s="414"/>
      <c r="J9" s="402"/>
    </row>
    <row r="10" spans="1:10" ht="18">
      <c r="A10" s="402"/>
      <c r="B10" s="405"/>
      <c r="C10" s="6" t="s">
        <v>61</v>
      </c>
      <c r="D10" s="404" t="s">
        <v>9</v>
      </c>
      <c r="E10" s="404"/>
      <c r="F10" s="404"/>
      <c r="G10" s="415"/>
      <c r="H10" s="416"/>
      <c r="I10" s="417"/>
      <c r="J10" s="402"/>
    </row>
    <row r="11" spans="1:10" ht="18">
      <c r="A11" s="403"/>
      <c r="B11" s="406"/>
      <c r="C11" s="7" t="s">
        <v>62</v>
      </c>
      <c r="D11" s="8" t="s">
        <v>10</v>
      </c>
      <c r="E11" s="8" t="s">
        <v>11</v>
      </c>
      <c r="F11" s="8" t="s">
        <v>12</v>
      </c>
      <c r="G11" s="8" t="s">
        <v>10</v>
      </c>
      <c r="H11" s="8" t="s">
        <v>11</v>
      </c>
      <c r="I11" s="8" t="s">
        <v>12</v>
      </c>
      <c r="J11" s="403"/>
    </row>
    <row r="12" spans="1:10" ht="36">
      <c r="A12" s="9">
        <v>1</v>
      </c>
      <c r="B12" s="46" t="s">
        <v>13</v>
      </c>
      <c r="C12" s="10">
        <v>1</v>
      </c>
      <c r="D12" s="10">
        <v>1</v>
      </c>
      <c r="E12" s="10">
        <v>1</v>
      </c>
      <c r="F12" s="10">
        <v>1</v>
      </c>
      <c r="G12" s="11" t="s">
        <v>27</v>
      </c>
      <c r="H12" s="11" t="s">
        <v>27</v>
      </c>
      <c r="I12" s="11" t="s">
        <v>27</v>
      </c>
      <c r="J12" s="12"/>
    </row>
    <row r="13" spans="1:10" ht="36">
      <c r="A13" s="43"/>
      <c r="B13" s="44" t="s">
        <v>116</v>
      </c>
      <c r="C13" s="52">
        <v>0</v>
      </c>
      <c r="D13" s="52">
        <v>0</v>
      </c>
      <c r="E13" s="52">
        <v>0</v>
      </c>
      <c r="F13" s="52">
        <v>0</v>
      </c>
      <c r="G13" s="11"/>
      <c r="H13" s="11"/>
      <c r="I13" s="11"/>
      <c r="J13" s="45"/>
    </row>
    <row r="14" spans="1:10" ht="36">
      <c r="A14" s="43">
        <v>2</v>
      </c>
      <c r="B14" s="47" t="s">
        <v>17</v>
      </c>
      <c r="C14" s="16">
        <v>1</v>
      </c>
      <c r="D14" s="16">
        <v>1</v>
      </c>
      <c r="E14" s="17">
        <v>1</v>
      </c>
      <c r="F14" s="17">
        <v>1</v>
      </c>
      <c r="G14" s="11" t="s">
        <v>27</v>
      </c>
      <c r="H14" s="11" t="s">
        <v>27</v>
      </c>
      <c r="I14" s="11" t="s">
        <v>27</v>
      </c>
      <c r="J14" s="45"/>
    </row>
    <row r="15" spans="1:10" ht="36">
      <c r="A15" s="13"/>
      <c r="B15" s="44" t="s">
        <v>117</v>
      </c>
      <c r="C15" s="52">
        <v>0</v>
      </c>
      <c r="D15" s="52">
        <v>0</v>
      </c>
      <c r="E15" s="52">
        <v>0</v>
      </c>
      <c r="F15" s="52">
        <v>0</v>
      </c>
      <c r="G15" s="11"/>
      <c r="H15" s="11"/>
      <c r="I15" s="11"/>
      <c r="J15" s="18"/>
    </row>
    <row r="16" spans="1:10" ht="18">
      <c r="A16" s="20"/>
      <c r="B16" s="19" t="s">
        <v>54</v>
      </c>
      <c r="C16" s="21">
        <v>0</v>
      </c>
      <c r="D16" s="21">
        <v>0</v>
      </c>
      <c r="E16" s="21">
        <v>0</v>
      </c>
      <c r="F16" s="21">
        <v>0</v>
      </c>
      <c r="G16" s="22"/>
      <c r="H16" s="22"/>
      <c r="I16" s="22"/>
      <c r="J16" s="19"/>
    </row>
    <row r="17" spans="1:10" ht="18">
      <c r="A17" s="13">
        <v>3</v>
      </c>
      <c r="B17" s="47" t="s">
        <v>21</v>
      </c>
      <c r="C17" s="16">
        <v>1</v>
      </c>
      <c r="D17" s="17">
        <v>1</v>
      </c>
      <c r="E17" s="17">
        <v>1</v>
      </c>
      <c r="F17" s="17">
        <v>1</v>
      </c>
      <c r="G17" s="11" t="s">
        <v>27</v>
      </c>
      <c r="H17" s="11" t="s">
        <v>27</v>
      </c>
      <c r="I17" s="11" t="s">
        <v>27</v>
      </c>
      <c r="J17" s="18"/>
    </row>
    <row r="18" spans="1:10" ht="36">
      <c r="A18" s="13"/>
      <c r="B18" s="14" t="s">
        <v>118</v>
      </c>
      <c r="C18" s="52">
        <v>0</v>
      </c>
      <c r="D18" s="52">
        <v>0</v>
      </c>
      <c r="E18" s="52">
        <v>0</v>
      </c>
      <c r="F18" s="52">
        <v>0</v>
      </c>
      <c r="G18" s="11"/>
      <c r="H18" s="11"/>
      <c r="I18" s="11"/>
      <c r="J18" s="18"/>
    </row>
    <row r="19" spans="1:10" s="60" customFormat="1" ht="18">
      <c r="A19" s="13"/>
      <c r="B19" s="48" t="s">
        <v>123</v>
      </c>
      <c r="C19" s="52">
        <v>0</v>
      </c>
      <c r="D19" s="52">
        <v>0</v>
      </c>
      <c r="E19" s="52">
        <v>0</v>
      </c>
      <c r="F19" s="52">
        <v>0</v>
      </c>
      <c r="G19" s="11"/>
      <c r="H19" s="11"/>
      <c r="I19" s="11"/>
      <c r="J19" s="18"/>
    </row>
    <row r="20" spans="1:10" s="41" customFormat="1" ht="37.5">
      <c r="A20" s="47"/>
      <c r="B20" s="57" t="s">
        <v>135</v>
      </c>
      <c r="C20" s="61">
        <v>0</v>
      </c>
      <c r="D20" s="61">
        <v>0</v>
      </c>
      <c r="E20" s="61">
        <v>0</v>
      </c>
      <c r="F20" s="61">
        <v>0</v>
      </c>
      <c r="G20" s="62"/>
      <c r="H20" s="62"/>
      <c r="I20" s="62"/>
      <c r="J20" s="49"/>
    </row>
    <row r="21" spans="1:10" ht="18">
      <c r="A21" s="13">
        <v>4</v>
      </c>
      <c r="B21" s="23" t="s">
        <v>140</v>
      </c>
      <c r="C21" s="24">
        <v>1</v>
      </c>
      <c r="D21" s="24">
        <v>1</v>
      </c>
      <c r="E21" s="24">
        <v>1</v>
      </c>
      <c r="F21" s="24">
        <v>1</v>
      </c>
      <c r="G21" s="11" t="s">
        <v>27</v>
      </c>
      <c r="H21" s="11" t="s">
        <v>27</v>
      </c>
      <c r="I21" s="11" t="s">
        <v>27</v>
      </c>
      <c r="J21" s="18"/>
    </row>
    <row r="22" spans="1:10" s="41" customFormat="1" ht="18.75">
      <c r="A22" s="47"/>
      <c r="B22" s="57" t="s">
        <v>136</v>
      </c>
      <c r="C22" s="61">
        <v>0</v>
      </c>
      <c r="D22" s="61">
        <v>0</v>
      </c>
      <c r="E22" s="61">
        <v>0</v>
      </c>
      <c r="F22" s="61">
        <v>0</v>
      </c>
      <c r="G22" s="62"/>
      <c r="H22" s="62"/>
      <c r="I22" s="62"/>
      <c r="J22" s="49"/>
    </row>
    <row r="23" spans="1:10" ht="18">
      <c r="A23" s="13">
        <v>5</v>
      </c>
      <c r="B23" s="23" t="s">
        <v>142</v>
      </c>
      <c r="C23" s="24">
        <v>1</v>
      </c>
      <c r="D23" s="24">
        <v>1</v>
      </c>
      <c r="E23" s="24">
        <v>1</v>
      </c>
      <c r="F23" s="24">
        <v>1</v>
      </c>
      <c r="G23" s="11" t="s">
        <v>27</v>
      </c>
      <c r="H23" s="11" t="s">
        <v>27</v>
      </c>
      <c r="I23" s="11" t="s">
        <v>27</v>
      </c>
      <c r="J23" s="18"/>
    </row>
    <row r="24" spans="1:10" ht="18">
      <c r="A24" s="13">
        <v>6</v>
      </c>
      <c r="B24" s="23" t="s">
        <v>143</v>
      </c>
      <c r="C24" s="24">
        <v>3</v>
      </c>
      <c r="D24" s="24">
        <v>3</v>
      </c>
      <c r="E24" s="24">
        <v>3</v>
      </c>
      <c r="F24" s="24">
        <v>3</v>
      </c>
      <c r="G24" s="11" t="s">
        <v>27</v>
      </c>
      <c r="H24" s="11" t="s">
        <v>27</v>
      </c>
      <c r="I24" s="11" t="s">
        <v>27</v>
      </c>
      <c r="J24" s="18"/>
    </row>
    <row r="25" spans="1:10" s="60" customFormat="1" ht="18">
      <c r="A25" s="13"/>
      <c r="B25" s="48" t="s">
        <v>130</v>
      </c>
      <c r="C25" s="52">
        <v>0</v>
      </c>
      <c r="D25" s="52">
        <v>0</v>
      </c>
      <c r="E25" s="52">
        <v>0</v>
      </c>
      <c r="F25" s="52">
        <v>0</v>
      </c>
      <c r="G25" s="11"/>
      <c r="H25" s="11"/>
      <c r="I25" s="11"/>
      <c r="J25" s="18"/>
    </row>
    <row r="26" spans="1:10" ht="18">
      <c r="A26" s="13">
        <v>7</v>
      </c>
      <c r="B26" s="14" t="s">
        <v>124</v>
      </c>
      <c r="C26" s="16">
        <v>1</v>
      </c>
      <c r="D26" s="17">
        <v>1</v>
      </c>
      <c r="E26" s="17">
        <v>1</v>
      </c>
      <c r="F26" s="17">
        <v>1</v>
      </c>
      <c r="G26" s="11" t="s">
        <v>27</v>
      </c>
      <c r="H26" s="11" t="s">
        <v>27</v>
      </c>
      <c r="I26" s="11" t="s">
        <v>27</v>
      </c>
      <c r="J26" s="18" t="s">
        <v>20</v>
      </c>
    </row>
    <row r="27" spans="1:10" ht="18">
      <c r="A27" s="13"/>
      <c r="B27" s="48" t="s">
        <v>129</v>
      </c>
      <c r="C27" s="52">
        <v>0</v>
      </c>
      <c r="D27" s="52">
        <v>0</v>
      </c>
      <c r="E27" s="52">
        <v>0</v>
      </c>
      <c r="F27" s="52">
        <v>0</v>
      </c>
      <c r="G27" s="11"/>
      <c r="H27" s="11"/>
      <c r="I27" s="11"/>
      <c r="J27" s="18"/>
    </row>
    <row r="28" spans="1:10" ht="36">
      <c r="A28" s="13">
        <v>8</v>
      </c>
      <c r="B28" s="14" t="s">
        <v>122</v>
      </c>
      <c r="C28" s="16">
        <v>1</v>
      </c>
      <c r="D28" s="17">
        <v>1</v>
      </c>
      <c r="E28" s="17">
        <v>1</v>
      </c>
      <c r="F28" s="17">
        <v>1</v>
      </c>
      <c r="G28" s="11" t="s">
        <v>27</v>
      </c>
      <c r="H28" s="11" t="s">
        <v>27</v>
      </c>
      <c r="I28" s="11" t="s">
        <v>27</v>
      </c>
      <c r="J28" s="18"/>
    </row>
    <row r="29" spans="1:10" s="60" customFormat="1" ht="36">
      <c r="A29" s="13"/>
      <c r="B29" s="48" t="s">
        <v>131</v>
      </c>
      <c r="C29" s="52">
        <v>0</v>
      </c>
      <c r="D29" s="52">
        <v>0</v>
      </c>
      <c r="E29" s="52">
        <v>0</v>
      </c>
      <c r="F29" s="52">
        <v>0</v>
      </c>
      <c r="G29" s="11"/>
      <c r="H29" s="11"/>
      <c r="I29" s="11"/>
      <c r="J29" s="18"/>
    </row>
    <row r="30" spans="1:10" ht="18">
      <c r="A30" s="13">
        <v>9</v>
      </c>
      <c r="B30" s="25" t="s">
        <v>128</v>
      </c>
      <c r="C30" s="16">
        <v>1</v>
      </c>
      <c r="D30" s="17">
        <v>1</v>
      </c>
      <c r="E30" s="17">
        <v>1</v>
      </c>
      <c r="F30" s="17">
        <v>1</v>
      </c>
      <c r="G30" s="11" t="s">
        <v>27</v>
      </c>
      <c r="H30" s="11" t="s">
        <v>27</v>
      </c>
      <c r="I30" s="11" t="s">
        <v>27</v>
      </c>
      <c r="J30" s="18"/>
    </row>
    <row r="31" spans="1:10" s="41" customFormat="1" ht="18.75">
      <c r="A31" s="47"/>
      <c r="B31" s="57" t="s">
        <v>34</v>
      </c>
      <c r="C31" s="61">
        <v>0</v>
      </c>
      <c r="D31" s="61">
        <v>0</v>
      </c>
      <c r="E31" s="61">
        <v>0</v>
      </c>
      <c r="F31" s="61">
        <v>0</v>
      </c>
      <c r="G31" s="62"/>
      <c r="H31" s="62"/>
      <c r="I31" s="62"/>
      <c r="J31" s="49"/>
    </row>
    <row r="32" spans="1:10" ht="18">
      <c r="A32" s="13">
        <v>10</v>
      </c>
      <c r="B32" s="14" t="s">
        <v>134</v>
      </c>
      <c r="C32" s="16">
        <v>1</v>
      </c>
      <c r="D32" s="17">
        <v>1</v>
      </c>
      <c r="E32" s="17">
        <v>1</v>
      </c>
      <c r="F32" s="17">
        <v>1</v>
      </c>
      <c r="G32" s="11" t="s">
        <v>27</v>
      </c>
      <c r="H32" s="11" t="s">
        <v>27</v>
      </c>
      <c r="I32" s="11" t="s">
        <v>27</v>
      </c>
      <c r="J32" s="29" t="s">
        <v>78</v>
      </c>
    </row>
    <row r="33" spans="1:10" s="41" customFormat="1" ht="37.5">
      <c r="A33" s="47"/>
      <c r="B33" s="57" t="s">
        <v>135</v>
      </c>
      <c r="C33" s="61">
        <v>0</v>
      </c>
      <c r="D33" s="61">
        <v>0</v>
      </c>
      <c r="E33" s="61">
        <v>0</v>
      </c>
      <c r="F33" s="61">
        <v>0</v>
      </c>
      <c r="G33" s="62"/>
      <c r="H33" s="62"/>
      <c r="I33" s="62"/>
      <c r="J33" s="49"/>
    </row>
    <row r="34" spans="1:10" ht="36">
      <c r="A34" s="13">
        <v>11</v>
      </c>
      <c r="B34" s="14" t="s">
        <v>141</v>
      </c>
      <c r="C34" s="24">
        <v>1</v>
      </c>
      <c r="D34" s="24">
        <v>1</v>
      </c>
      <c r="E34" s="24">
        <v>1</v>
      </c>
      <c r="F34" s="24">
        <v>1</v>
      </c>
      <c r="G34" s="11" t="s">
        <v>27</v>
      </c>
      <c r="H34" s="11" t="s">
        <v>27</v>
      </c>
      <c r="I34" s="11" t="s">
        <v>27</v>
      </c>
      <c r="J34" s="18"/>
    </row>
    <row r="35" spans="1:10" s="60" customFormat="1" ht="18">
      <c r="A35" s="13"/>
      <c r="B35" s="48" t="s">
        <v>346</v>
      </c>
      <c r="C35" s="52">
        <v>0</v>
      </c>
      <c r="D35" s="52">
        <v>0</v>
      </c>
      <c r="E35" s="52">
        <v>0</v>
      </c>
      <c r="F35" s="52">
        <v>0</v>
      </c>
      <c r="G35" s="11"/>
      <c r="H35" s="11"/>
      <c r="I35" s="11"/>
      <c r="J35" s="18"/>
    </row>
    <row r="36" spans="1:10" ht="36">
      <c r="A36" s="13">
        <v>12</v>
      </c>
      <c r="B36" s="14" t="s">
        <v>121</v>
      </c>
      <c r="C36" s="16">
        <v>1</v>
      </c>
      <c r="D36" s="17">
        <v>1</v>
      </c>
      <c r="E36" s="17">
        <v>1</v>
      </c>
      <c r="F36" s="17">
        <v>1</v>
      </c>
      <c r="G36" s="11" t="s">
        <v>27</v>
      </c>
      <c r="H36" s="11" t="s">
        <v>27</v>
      </c>
      <c r="I36" s="11" t="s">
        <v>27</v>
      </c>
      <c r="J36" s="18"/>
    </row>
    <row r="37" spans="1:10" s="60" customFormat="1" ht="18">
      <c r="A37" s="55"/>
      <c r="B37" s="59" t="s">
        <v>347</v>
      </c>
      <c r="C37" s="52">
        <v>0</v>
      </c>
      <c r="D37" s="52">
        <v>0</v>
      </c>
      <c r="E37" s="52">
        <v>0</v>
      </c>
      <c r="F37" s="52">
        <v>0</v>
      </c>
      <c r="G37" s="11"/>
      <c r="H37" s="11"/>
      <c r="I37" s="11"/>
      <c r="J37" s="58"/>
    </row>
    <row r="38" spans="1:10" ht="18">
      <c r="A38" s="13">
        <v>13</v>
      </c>
      <c r="B38" s="14" t="s">
        <v>126</v>
      </c>
      <c r="C38" s="16">
        <v>1</v>
      </c>
      <c r="D38" s="17">
        <v>1</v>
      </c>
      <c r="E38" s="17">
        <v>1</v>
      </c>
      <c r="F38" s="17">
        <v>1</v>
      </c>
      <c r="G38" s="11" t="s">
        <v>27</v>
      </c>
      <c r="H38" s="11" t="s">
        <v>27</v>
      </c>
      <c r="I38" s="11" t="s">
        <v>27</v>
      </c>
      <c r="J38" s="18"/>
    </row>
    <row r="39" spans="1:10" ht="18">
      <c r="A39" s="13">
        <v>14</v>
      </c>
      <c r="B39" s="14" t="s">
        <v>133</v>
      </c>
      <c r="C39" s="16">
        <v>2</v>
      </c>
      <c r="D39" s="16">
        <v>2</v>
      </c>
      <c r="E39" s="16">
        <v>2</v>
      </c>
      <c r="F39" s="16">
        <v>2</v>
      </c>
      <c r="G39" s="11" t="s">
        <v>27</v>
      </c>
      <c r="H39" s="11" t="s">
        <v>27</v>
      </c>
      <c r="I39" s="11" t="s">
        <v>27</v>
      </c>
      <c r="J39" s="29" t="s">
        <v>73</v>
      </c>
    </row>
    <row r="40" spans="1:10" ht="18">
      <c r="A40" s="13">
        <v>15</v>
      </c>
      <c r="B40" s="14" t="s">
        <v>132</v>
      </c>
      <c r="C40" s="16">
        <v>2</v>
      </c>
      <c r="D40" s="16">
        <v>2</v>
      </c>
      <c r="E40" s="16">
        <v>2</v>
      </c>
      <c r="F40" s="16">
        <v>2</v>
      </c>
      <c r="G40" s="11" t="s">
        <v>27</v>
      </c>
      <c r="H40" s="11" t="s">
        <v>27</v>
      </c>
      <c r="I40" s="11" t="s">
        <v>27</v>
      </c>
      <c r="J40" s="29" t="s">
        <v>73</v>
      </c>
    </row>
    <row r="41" spans="1:10" s="41" customFormat="1" ht="37.5">
      <c r="A41" s="47"/>
      <c r="B41" s="57" t="s">
        <v>135</v>
      </c>
      <c r="C41" s="61">
        <v>0</v>
      </c>
      <c r="D41" s="61">
        <v>0</v>
      </c>
      <c r="E41" s="61">
        <v>0</v>
      </c>
      <c r="F41" s="61">
        <v>0</v>
      </c>
      <c r="G41" s="62"/>
      <c r="H41" s="62"/>
      <c r="I41" s="62"/>
      <c r="J41" s="49"/>
    </row>
    <row r="42" spans="1:10" ht="18">
      <c r="A42" s="55">
        <v>16</v>
      </c>
      <c r="B42" s="15" t="s">
        <v>138</v>
      </c>
      <c r="C42" s="16">
        <v>2</v>
      </c>
      <c r="D42" s="16">
        <v>2</v>
      </c>
      <c r="E42" s="16">
        <v>2</v>
      </c>
      <c r="F42" s="16">
        <v>2</v>
      </c>
      <c r="G42" s="11" t="s">
        <v>27</v>
      </c>
      <c r="H42" s="11" t="s">
        <v>27</v>
      </c>
      <c r="I42" s="11" t="s">
        <v>27</v>
      </c>
      <c r="J42" s="29" t="s">
        <v>73</v>
      </c>
    </row>
    <row r="43" spans="1:10" s="60" customFormat="1" ht="36">
      <c r="A43" s="13"/>
      <c r="B43" s="48" t="s">
        <v>348</v>
      </c>
      <c r="C43" s="52">
        <v>0</v>
      </c>
      <c r="D43" s="52">
        <v>0</v>
      </c>
      <c r="E43" s="52">
        <v>0</v>
      </c>
      <c r="F43" s="52">
        <v>0</v>
      </c>
      <c r="G43" s="11"/>
      <c r="H43" s="11"/>
      <c r="I43" s="11"/>
      <c r="J43" s="18"/>
    </row>
    <row r="44" spans="1:10" ht="18">
      <c r="A44" s="13">
        <v>17</v>
      </c>
      <c r="B44" s="14" t="s">
        <v>125</v>
      </c>
      <c r="C44" s="16">
        <v>1</v>
      </c>
      <c r="D44" s="17">
        <v>1</v>
      </c>
      <c r="E44" s="17">
        <v>1</v>
      </c>
      <c r="F44" s="17">
        <v>1</v>
      </c>
      <c r="G44" s="11" t="s">
        <v>27</v>
      </c>
      <c r="H44" s="11" t="s">
        <v>27</v>
      </c>
      <c r="I44" s="11" t="s">
        <v>27</v>
      </c>
      <c r="J44" s="18"/>
    </row>
    <row r="45" spans="1:10" s="41" customFormat="1" ht="37.5">
      <c r="A45" s="47"/>
      <c r="B45" s="57" t="s">
        <v>135</v>
      </c>
      <c r="C45" s="61">
        <v>0</v>
      </c>
      <c r="D45" s="61">
        <v>0</v>
      </c>
      <c r="E45" s="61">
        <v>0</v>
      </c>
      <c r="F45" s="61">
        <v>0</v>
      </c>
      <c r="G45" s="62"/>
      <c r="H45" s="62"/>
      <c r="I45" s="62"/>
      <c r="J45" s="49"/>
    </row>
    <row r="46" spans="1:10" ht="18">
      <c r="A46" s="13">
        <v>18</v>
      </c>
      <c r="B46" s="14" t="s">
        <v>139</v>
      </c>
      <c r="C46" s="24">
        <v>1</v>
      </c>
      <c r="D46" s="24">
        <v>1</v>
      </c>
      <c r="E46" s="24">
        <v>1</v>
      </c>
      <c r="F46" s="24">
        <v>1</v>
      </c>
      <c r="G46" s="11" t="s">
        <v>27</v>
      </c>
      <c r="H46" s="11" t="s">
        <v>27</v>
      </c>
      <c r="I46" s="11" t="s">
        <v>27</v>
      </c>
      <c r="J46" s="18"/>
    </row>
    <row r="47" spans="1:10" s="60" customFormat="1" ht="18">
      <c r="A47" s="13"/>
      <c r="B47" s="48" t="s">
        <v>349</v>
      </c>
      <c r="C47" s="52">
        <v>0</v>
      </c>
      <c r="D47" s="52">
        <v>0</v>
      </c>
      <c r="E47" s="52">
        <v>0</v>
      </c>
      <c r="F47" s="52">
        <v>0</v>
      </c>
      <c r="G47" s="11"/>
      <c r="H47" s="11"/>
      <c r="I47" s="11"/>
      <c r="J47" s="18"/>
    </row>
    <row r="48" spans="1:10" ht="36">
      <c r="A48" s="13">
        <v>19</v>
      </c>
      <c r="B48" s="14" t="s">
        <v>127</v>
      </c>
      <c r="C48" s="16">
        <v>1</v>
      </c>
      <c r="D48" s="17">
        <v>1</v>
      </c>
      <c r="E48" s="17">
        <v>1</v>
      </c>
      <c r="F48" s="17">
        <v>1</v>
      </c>
      <c r="G48" s="11" t="s">
        <v>27</v>
      </c>
      <c r="H48" s="11" t="s">
        <v>27</v>
      </c>
      <c r="I48" s="11" t="s">
        <v>27</v>
      </c>
      <c r="J48" s="18"/>
    </row>
    <row r="49" spans="1:10" ht="18">
      <c r="A49" s="27"/>
      <c r="B49" s="26" t="s">
        <v>55</v>
      </c>
      <c r="C49" s="21">
        <v>0</v>
      </c>
      <c r="D49" s="21">
        <v>0</v>
      </c>
      <c r="E49" s="21">
        <v>0</v>
      </c>
      <c r="F49" s="21">
        <v>0</v>
      </c>
      <c r="G49" s="28"/>
      <c r="H49" s="28"/>
      <c r="I49" s="28"/>
      <c r="J49" s="26"/>
    </row>
    <row r="50" spans="1:10" ht="18">
      <c r="A50" s="13">
        <v>20</v>
      </c>
      <c r="B50" s="47" t="s">
        <v>35</v>
      </c>
      <c r="C50" s="16">
        <v>1</v>
      </c>
      <c r="D50" s="17">
        <v>1</v>
      </c>
      <c r="E50" s="17">
        <v>1</v>
      </c>
      <c r="F50" s="17">
        <v>1</v>
      </c>
      <c r="G50" s="11" t="s">
        <v>27</v>
      </c>
      <c r="H50" s="11" t="s">
        <v>27</v>
      </c>
      <c r="I50" s="11" t="s">
        <v>27</v>
      </c>
      <c r="J50" s="18"/>
    </row>
    <row r="51" spans="1:10" ht="36">
      <c r="A51" s="13"/>
      <c r="B51" s="14" t="s">
        <v>119</v>
      </c>
      <c r="C51" s="52">
        <v>0</v>
      </c>
      <c r="D51" s="52">
        <v>0</v>
      </c>
      <c r="E51" s="52">
        <v>0</v>
      </c>
      <c r="F51" s="52">
        <v>0</v>
      </c>
      <c r="G51" s="11"/>
      <c r="H51" s="11"/>
      <c r="I51" s="11"/>
      <c r="J51" s="18"/>
    </row>
    <row r="52" spans="1:10" s="60" customFormat="1" ht="18">
      <c r="A52" s="13"/>
      <c r="B52" s="48" t="s">
        <v>144</v>
      </c>
      <c r="C52" s="52">
        <v>0</v>
      </c>
      <c r="D52" s="52">
        <v>0</v>
      </c>
      <c r="E52" s="52">
        <v>0</v>
      </c>
      <c r="F52" s="52">
        <v>0</v>
      </c>
      <c r="G52" s="11"/>
      <c r="H52" s="11"/>
      <c r="I52" s="11"/>
      <c r="J52" s="18"/>
    </row>
    <row r="53" spans="1:10" ht="36">
      <c r="A53" s="13">
        <v>21</v>
      </c>
      <c r="B53" s="14" t="s">
        <v>145</v>
      </c>
      <c r="C53" s="16">
        <v>1</v>
      </c>
      <c r="D53" s="17">
        <v>1</v>
      </c>
      <c r="E53" s="17">
        <v>1</v>
      </c>
      <c r="F53" s="17">
        <v>1</v>
      </c>
      <c r="G53" s="11" t="s">
        <v>27</v>
      </c>
      <c r="H53" s="11" t="s">
        <v>27</v>
      </c>
      <c r="I53" s="11" t="s">
        <v>27</v>
      </c>
      <c r="J53" s="18"/>
    </row>
    <row r="54" spans="1:10" s="41" customFormat="1" ht="37.5">
      <c r="A54" s="47"/>
      <c r="B54" s="57" t="s">
        <v>135</v>
      </c>
      <c r="C54" s="61">
        <v>0</v>
      </c>
      <c r="D54" s="61">
        <v>0</v>
      </c>
      <c r="E54" s="61">
        <v>0</v>
      </c>
      <c r="F54" s="61">
        <v>0</v>
      </c>
      <c r="G54" s="62"/>
      <c r="H54" s="62"/>
      <c r="I54" s="62"/>
      <c r="J54" s="49"/>
    </row>
    <row r="55" spans="1:10" ht="36">
      <c r="A55" s="13">
        <v>22</v>
      </c>
      <c r="B55" s="23" t="s">
        <v>146</v>
      </c>
      <c r="C55" s="24">
        <v>1</v>
      </c>
      <c r="D55" s="24">
        <v>1</v>
      </c>
      <c r="E55" s="24">
        <v>1</v>
      </c>
      <c r="F55" s="24">
        <v>1</v>
      </c>
      <c r="G55" s="11" t="s">
        <v>27</v>
      </c>
      <c r="H55" s="11" t="s">
        <v>27</v>
      </c>
      <c r="I55" s="11" t="s">
        <v>27</v>
      </c>
      <c r="J55" s="18"/>
    </row>
    <row r="56" spans="1:10" s="60" customFormat="1" ht="36">
      <c r="A56" s="13"/>
      <c r="B56" s="48" t="s">
        <v>147</v>
      </c>
      <c r="C56" s="52">
        <v>0</v>
      </c>
      <c r="D56" s="52">
        <v>0</v>
      </c>
      <c r="E56" s="52">
        <v>0</v>
      </c>
      <c r="F56" s="52">
        <v>0</v>
      </c>
      <c r="G56" s="11"/>
      <c r="H56" s="11"/>
      <c r="I56" s="11"/>
      <c r="J56" s="18"/>
    </row>
    <row r="57" spans="1:10" ht="36">
      <c r="A57" s="13">
        <v>23</v>
      </c>
      <c r="B57" s="14" t="s">
        <v>149</v>
      </c>
      <c r="C57" s="16">
        <v>1</v>
      </c>
      <c r="D57" s="17">
        <v>1</v>
      </c>
      <c r="E57" s="17">
        <v>1</v>
      </c>
      <c r="F57" s="17">
        <v>1</v>
      </c>
      <c r="G57" s="11" t="s">
        <v>27</v>
      </c>
      <c r="H57" s="11" t="s">
        <v>27</v>
      </c>
      <c r="I57" s="11" t="s">
        <v>27</v>
      </c>
      <c r="J57" s="18"/>
    </row>
    <row r="58" spans="1:10" s="41" customFormat="1" ht="37.5">
      <c r="A58" s="47"/>
      <c r="B58" s="57" t="s">
        <v>135</v>
      </c>
      <c r="C58" s="61">
        <v>0</v>
      </c>
      <c r="D58" s="61">
        <v>0</v>
      </c>
      <c r="E58" s="61">
        <v>0</v>
      </c>
      <c r="F58" s="61">
        <v>0</v>
      </c>
      <c r="G58" s="62"/>
      <c r="H58" s="62"/>
      <c r="I58" s="62"/>
      <c r="J58" s="49"/>
    </row>
    <row r="59" spans="1:10" ht="36">
      <c r="A59" s="13">
        <v>24</v>
      </c>
      <c r="B59" s="23" t="s">
        <v>150</v>
      </c>
      <c r="C59" s="24">
        <v>1</v>
      </c>
      <c r="D59" s="24">
        <v>1</v>
      </c>
      <c r="E59" s="24">
        <v>1</v>
      </c>
      <c r="F59" s="24">
        <v>1</v>
      </c>
      <c r="G59" s="11" t="s">
        <v>27</v>
      </c>
      <c r="H59" s="11" t="s">
        <v>27</v>
      </c>
      <c r="I59" s="11" t="s">
        <v>27</v>
      </c>
      <c r="J59" s="18"/>
    </row>
    <row r="60" spans="1:10" s="60" customFormat="1" ht="36">
      <c r="A60" s="13"/>
      <c r="B60" s="48" t="s">
        <v>148</v>
      </c>
      <c r="C60" s="52">
        <v>0</v>
      </c>
      <c r="D60" s="52">
        <v>0</v>
      </c>
      <c r="E60" s="52">
        <v>0</v>
      </c>
      <c r="F60" s="52">
        <v>0</v>
      </c>
      <c r="G60" s="11"/>
      <c r="H60" s="11"/>
      <c r="I60" s="11"/>
      <c r="J60" s="18"/>
    </row>
    <row r="61" spans="1:10" ht="18">
      <c r="A61" s="50">
        <v>25</v>
      </c>
      <c r="B61" s="14" t="s">
        <v>156</v>
      </c>
      <c r="C61" s="24">
        <v>1</v>
      </c>
      <c r="D61" s="24">
        <v>1</v>
      </c>
      <c r="E61" s="24">
        <v>1</v>
      </c>
      <c r="F61" s="24">
        <v>1</v>
      </c>
      <c r="G61" s="11" t="s">
        <v>27</v>
      </c>
      <c r="H61" s="11" t="s">
        <v>27</v>
      </c>
      <c r="I61" s="11" t="s">
        <v>27</v>
      </c>
      <c r="J61" s="29"/>
    </row>
    <row r="62" spans="1:10" ht="36">
      <c r="A62" s="50">
        <v>26</v>
      </c>
      <c r="B62" s="14" t="s">
        <v>157</v>
      </c>
      <c r="C62" s="24">
        <v>1</v>
      </c>
      <c r="D62" s="24">
        <v>1</v>
      </c>
      <c r="E62" s="24">
        <v>1</v>
      </c>
      <c r="F62" s="24">
        <v>1</v>
      </c>
      <c r="G62" s="11" t="s">
        <v>27</v>
      </c>
      <c r="H62" s="11" t="s">
        <v>27</v>
      </c>
      <c r="I62" s="11" t="s">
        <v>27</v>
      </c>
      <c r="J62" s="29" t="s">
        <v>20</v>
      </c>
    </row>
    <row r="63" spans="1:10" s="41" customFormat="1" ht="37.5">
      <c r="A63" s="63"/>
      <c r="B63" s="57" t="s">
        <v>135</v>
      </c>
      <c r="C63" s="61">
        <v>0</v>
      </c>
      <c r="D63" s="61">
        <v>0</v>
      </c>
      <c r="E63" s="61">
        <v>0</v>
      </c>
      <c r="F63" s="61">
        <v>0</v>
      </c>
      <c r="G63" s="62"/>
      <c r="H63" s="62"/>
      <c r="I63" s="62"/>
      <c r="J63" s="64"/>
    </row>
    <row r="64" spans="1:10" ht="18">
      <c r="A64" s="51">
        <v>27</v>
      </c>
      <c r="B64" s="30" t="s">
        <v>188</v>
      </c>
      <c r="C64" s="24">
        <v>1</v>
      </c>
      <c r="D64" s="24">
        <v>1</v>
      </c>
      <c r="E64" s="24">
        <v>1</v>
      </c>
      <c r="F64" s="24">
        <v>1</v>
      </c>
      <c r="G64" s="11" t="s">
        <v>27</v>
      </c>
      <c r="H64" s="11" t="s">
        <v>27</v>
      </c>
      <c r="I64" s="11" t="s">
        <v>27</v>
      </c>
      <c r="J64" s="31"/>
    </row>
    <row r="65" spans="1:10" ht="18">
      <c r="A65" s="27"/>
      <c r="B65" s="26" t="s">
        <v>56</v>
      </c>
      <c r="C65" s="21">
        <v>0</v>
      </c>
      <c r="D65" s="21">
        <v>0</v>
      </c>
      <c r="E65" s="21">
        <v>0</v>
      </c>
      <c r="F65" s="21">
        <v>0</v>
      </c>
      <c r="G65" s="28"/>
      <c r="H65" s="28"/>
      <c r="I65" s="28"/>
      <c r="J65" s="26"/>
    </row>
    <row r="66" spans="1:10" ht="18">
      <c r="A66" s="13">
        <v>28</v>
      </c>
      <c r="B66" s="47" t="s">
        <v>43</v>
      </c>
      <c r="C66" s="16">
        <v>1</v>
      </c>
      <c r="D66" s="17">
        <v>1</v>
      </c>
      <c r="E66" s="17">
        <v>1</v>
      </c>
      <c r="F66" s="17">
        <v>1</v>
      </c>
      <c r="G66" s="11" t="s">
        <v>27</v>
      </c>
      <c r="H66" s="11" t="s">
        <v>27</v>
      </c>
      <c r="I66" s="11" t="s">
        <v>27</v>
      </c>
      <c r="J66" s="18"/>
    </row>
    <row r="67" spans="1:10" ht="36">
      <c r="A67" s="13"/>
      <c r="B67" s="14" t="s">
        <v>120</v>
      </c>
      <c r="C67" s="52">
        <v>0</v>
      </c>
      <c r="D67" s="52">
        <v>0</v>
      </c>
      <c r="E67" s="52">
        <v>0</v>
      </c>
      <c r="F67" s="52">
        <v>0</v>
      </c>
      <c r="G67" s="11"/>
      <c r="H67" s="11"/>
      <c r="I67" s="11"/>
      <c r="J67" s="18"/>
    </row>
    <row r="68" spans="1:10" s="60" customFormat="1" ht="54">
      <c r="A68" s="13"/>
      <c r="B68" s="48" t="s">
        <v>152</v>
      </c>
      <c r="C68" s="52">
        <v>0</v>
      </c>
      <c r="D68" s="52">
        <v>0</v>
      </c>
      <c r="E68" s="52">
        <v>0</v>
      </c>
      <c r="F68" s="52">
        <v>0</v>
      </c>
      <c r="G68" s="11"/>
      <c r="H68" s="11"/>
      <c r="I68" s="11"/>
      <c r="J68" s="18"/>
    </row>
    <row r="69" spans="1:10" ht="18">
      <c r="A69" s="50">
        <v>29</v>
      </c>
      <c r="B69" s="14" t="s">
        <v>158</v>
      </c>
      <c r="C69" s="24">
        <v>1</v>
      </c>
      <c r="D69" s="24">
        <v>1</v>
      </c>
      <c r="E69" s="24">
        <v>1</v>
      </c>
      <c r="F69" s="24">
        <v>1</v>
      </c>
      <c r="G69" s="11" t="s">
        <v>27</v>
      </c>
      <c r="H69" s="11" t="s">
        <v>27</v>
      </c>
      <c r="I69" s="11" t="s">
        <v>27</v>
      </c>
      <c r="J69" s="29"/>
    </row>
    <row r="70" spans="1:10" ht="18">
      <c r="A70" s="50">
        <v>30</v>
      </c>
      <c r="B70" s="14" t="s">
        <v>159</v>
      </c>
      <c r="C70" s="24">
        <v>1</v>
      </c>
      <c r="D70" s="24">
        <v>1</v>
      </c>
      <c r="E70" s="24">
        <v>1</v>
      </c>
      <c r="F70" s="24">
        <v>1</v>
      </c>
      <c r="G70" s="11" t="s">
        <v>27</v>
      </c>
      <c r="H70" s="11" t="s">
        <v>27</v>
      </c>
      <c r="I70" s="11" t="s">
        <v>27</v>
      </c>
      <c r="J70" s="29" t="s">
        <v>151</v>
      </c>
    </row>
    <row r="71" spans="1:10" s="41" customFormat="1" ht="37.5">
      <c r="A71" s="54"/>
      <c r="B71" s="57" t="s">
        <v>135</v>
      </c>
      <c r="C71" s="61">
        <v>0</v>
      </c>
      <c r="D71" s="61">
        <v>0</v>
      </c>
      <c r="E71" s="61">
        <v>0</v>
      </c>
      <c r="F71" s="61">
        <v>0</v>
      </c>
      <c r="G71" s="62"/>
      <c r="H71" s="62"/>
      <c r="I71" s="62"/>
      <c r="J71" s="65"/>
    </row>
    <row r="72" spans="1:10" ht="18">
      <c r="A72" s="13">
        <v>31</v>
      </c>
      <c r="B72" s="23" t="s">
        <v>154</v>
      </c>
      <c r="C72" s="24">
        <v>1</v>
      </c>
      <c r="D72" s="24">
        <v>1</v>
      </c>
      <c r="E72" s="24">
        <v>1</v>
      </c>
      <c r="F72" s="24">
        <v>1</v>
      </c>
      <c r="G72" s="11" t="s">
        <v>27</v>
      </c>
      <c r="H72" s="11" t="s">
        <v>27</v>
      </c>
      <c r="I72" s="11" t="s">
        <v>27</v>
      </c>
      <c r="J72" s="18"/>
    </row>
    <row r="73" spans="1:10" s="60" customFormat="1" ht="36">
      <c r="A73" s="13"/>
      <c r="B73" s="48" t="s">
        <v>350</v>
      </c>
      <c r="C73" s="52">
        <v>0</v>
      </c>
      <c r="D73" s="52">
        <v>0</v>
      </c>
      <c r="E73" s="52">
        <v>0</v>
      </c>
      <c r="F73" s="52">
        <v>0</v>
      </c>
      <c r="G73" s="11"/>
      <c r="H73" s="11"/>
      <c r="I73" s="11"/>
      <c r="J73" s="18"/>
    </row>
    <row r="74" spans="1:10" s="41" customFormat="1" ht="37.5">
      <c r="A74" s="47"/>
      <c r="B74" s="57" t="s">
        <v>135</v>
      </c>
      <c r="C74" s="61">
        <v>0</v>
      </c>
      <c r="D74" s="61">
        <v>0</v>
      </c>
      <c r="E74" s="61">
        <v>0</v>
      </c>
      <c r="F74" s="61">
        <v>0</v>
      </c>
      <c r="G74" s="62"/>
      <c r="H74" s="62"/>
      <c r="I74" s="62"/>
      <c r="J74" s="49"/>
    </row>
    <row r="75" spans="1:10" ht="36">
      <c r="A75" s="13">
        <v>32</v>
      </c>
      <c r="B75" s="23" t="s">
        <v>153</v>
      </c>
      <c r="C75" s="24">
        <v>1</v>
      </c>
      <c r="D75" s="24">
        <v>1</v>
      </c>
      <c r="E75" s="24">
        <v>1</v>
      </c>
      <c r="F75" s="24">
        <v>1</v>
      </c>
      <c r="G75" s="11" t="s">
        <v>27</v>
      </c>
      <c r="H75" s="11" t="s">
        <v>27</v>
      </c>
      <c r="I75" s="11" t="s">
        <v>27</v>
      </c>
      <c r="J75" s="18" t="s">
        <v>20</v>
      </c>
    </row>
    <row r="76" spans="1:10" ht="18">
      <c r="A76" s="42"/>
      <c r="B76" s="40" t="s">
        <v>58</v>
      </c>
      <c r="C76" s="32">
        <f>SUM(C12:C75)</f>
        <v>37</v>
      </c>
      <c r="D76" s="32">
        <f>SUM(D12:D75)</f>
        <v>37</v>
      </c>
      <c r="E76" s="32">
        <f>SUM(E12:E75)</f>
        <v>37</v>
      </c>
      <c r="F76" s="32">
        <f>SUM(F12:F75)</f>
        <v>37</v>
      </c>
      <c r="G76" s="33">
        <v>0</v>
      </c>
      <c r="H76" s="33">
        <v>0</v>
      </c>
      <c r="I76" s="33">
        <v>0</v>
      </c>
      <c r="J76" s="34"/>
    </row>
  </sheetData>
  <sheetProtection/>
  <mergeCells count="13">
    <mergeCell ref="A8:A11"/>
    <mergeCell ref="A3:J3"/>
    <mergeCell ref="A4:J4"/>
    <mergeCell ref="A5:J5"/>
    <mergeCell ref="A6:J6"/>
    <mergeCell ref="G8:I10"/>
    <mergeCell ref="B7:J7"/>
    <mergeCell ref="B2:J2"/>
    <mergeCell ref="J8:J11"/>
    <mergeCell ref="D9:F9"/>
    <mergeCell ref="D10:F10"/>
    <mergeCell ref="B8:B11"/>
    <mergeCell ref="D8:F8"/>
  </mergeCells>
  <printOptions horizontalCentered="1"/>
  <pageMargins left="0" right="0" top="0.5905511811023623" bottom="0.3937007874015748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K14" sqref="K14"/>
    </sheetView>
  </sheetViews>
  <sheetFormatPr defaultColWidth="9.00390625" defaultRowHeight="24.75" customHeight="1"/>
  <cols>
    <col min="1" max="1" width="5.8515625" style="66" bestFit="1" customWidth="1"/>
    <col min="2" max="2" width="19.421875" style="66" bestFit="1" customWidth="1"/>
    <col min="3" max="3" width="4.8515625" style="66" bestFit="1" customWidth="1"/>
    <col min="4" max="4" width="7.28125" style="66" bestFit="1" customWidth="1"/>
    <col min="5" max="5" width="7.421875" style="66" bestFit="1" customWidth="1"/>
    <col min="6" max="6" width="8.28125" style="66" bestFit="1" customWidth="1"/>
    <col min="7" max="7" width="7.28125" style="66" bestFit="1" customWidth="1"/>
    <col min="8" max="8" width="7.421875" style="66" bestFit="1" customWidth="1"/>
    <col min="9" max="9" width="8.421875" style="66" bestFit="1" customWidth="1"/>
    <col min="10" max="10" width="10.140625" style="66" bestFit="1" customWidth="1"/>
    <col min="11" max="13" width="9.00390625" style="66" customWidth="1"/>
    <col min="14" max="14" width="9.00390625" style="66" bestFit="1" customWidth="1"/>
    <col min="15" max="16384" width="9.00390625" style="66" customWidth="1"/>
  </cols>
  <sheetData>
    <row r="1" spans="1:14" ht="24.75" customHeight="1">
      <c r="A1" s="474" t="s">
        <v>371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</row>
    <row r="3" spans="1:14" ht="24.75" customHeight="1">
      <c r="A3" s="475" t="s">
        <v>137</v>
      </c>
      <c r="B3" s="475" t="s">
        <v>372</v>
      </c>
      <c r="C3" s="477" t="s">
        <v>201</v>
      </c>
      <c r="D3" s="68" t="s">
        <v>68</v>
      </c>
      <c r="E3" s="67" t="s">
        <v>111</v>
      </c>
      <c r="F3" s="67" t="s">
        <v>354</v>
      </c>
      <c r="G3" s="69" t="s">
        <v>68</v>
      </c>
      <c r="H3" s="67" t="s">
        <v>111</v>
      </c>
      <c r="I3" s="67" t="s">
        <v>354</v>
      </c>
      <c r="J3" s="479" t="s">
        <v>355</v>
      </c>
      <c r="K3" s="475" t="s">
        <v>356</v>
      </c>
      <c r="L3" s="475" t="s">
        <v>357</v>
      </c>
      <c r="M3" s="475" t="s">
        <v>358</v>
      </c>
      <c r="N3" s="67" t="s">
        <v>359</v>
      </c>
    </row>
    <row r="4" spans="1:14" ht="24.75" customHeight="1">
      <c r="A4" s="476"/>
      <c r="B4" s="476"/>
      <c r="C4" s="478"/>
      <c r="D4" s="71" t="s">
        <v>360</v>
      </c>
      <c r="E4" s="70" t="s">
        <v>361</v>
      </c>
      <c r="F4" s="70" t="s">
        <v>362</v>
      </c>
      <c r="G4" s="72" t="s">
        <v>363</v>
      </c>
      <c r="H4" s="70" t="s">
        <v>364</v>
      </c>
      <c r="I4" s="70" t="s">
        <v>365</v>
      </c>
      <c r="J4" s="480"/>
      <c r="K4" s="476"/>
      <c r="L4" s="476"/>
      <c r="M4" s="476"/>
      <c r="N4" s="70" t="s">
        <v>366</v>
      </c>
    </row>
    <row r="5" spans="1:14" ht="24.75" customHeight="1">
      <c r="A5" s="73">
        <v>1</v>
      </c>
      <c r="B5" s="74" t="s">
        <v>373</v>
      </c>
      <c r="C5" s="75" t="s">
        <v>207</v>
      </c>
      <c r="D5" s="76">
        <v>4870</v>
      </c>
      <c r="E5" s="76">
        <v>5100</v>
      </c>
      <c r="F5" s="76">
        <f aca="true" t="shared" si="0" ref="F5:F10">E5-D5</f>
        <v>230</v>
      </c>
      <c r="G5" s="76">
        <v>25020</v>
      </c>
      <c r="H5" s="76">
        <v>24270</v>
      </c>
      <c r="I5" s="76">
        <f aca="true" t="shared" si="1" ref="I5:I10">G5-H5</f>
        <v>750</v>
      </c>
      <c r="J5" s="77">
        <f aca="true" t="shared" si="2" ref="J5:J10">D5+G5</f>
        <v>29890</v>
      </c>
      <c r="K5" s="78">
        <f aca="true" t="shared" si="3" ref="K5:K10">J5/2</f>
        <v>14945</v>
      </c>
      <c r="L5" s="78">
        <f aca="true" t="shared" si="4" ref="L5:L10">K5*6</f>
        <v>89670</v>
      </c>
      <c r="M5" s="78">
        <f aca="true" t="shared" si="5" ref="M5:M10">K5*12</f>
        <v>179340</v>
      </c>
      <c r="N5" s="77">
        <f aca="true" t="shared" si="6" ref="N5:N10">(F5+I5)/2*12</f>
        <v>5880</v>
      </c>
    </row>
    <row r="6" spans="1:14" ht="24.75" customHeight="1">
      <c r="A6" s="73">
        <v>2</v>
      </c>
      <c r="B6" s="74" t="s">
        <v>374</v>
      </c>
      <c r="C6" s="75" t="s">
        <v>375</v>
      </c>
      <c r="D6" s="77">
        <v>5810</v>
      </c>
      <c r="E6" s="77">
        <v>6140</v>
      </c>
      <c r="F6" s="77">
        <f t="shared" si="0"/>
        <v>330</v>
      </c>
      <c r="G6" s="77">
        <v>30020</v>
      </c>
      <c r="H6" s="77">
        <v>29130</v>
      </c>
      <c r="I6" s="77">
        <f t="shared" si="1"/>
        <v>890</v>
      </c>
      <c r="J6" s="77">
        <f t="shared" si="2"/>
        <v>35830</v>
      </c>
      <c r="K6" s="78">
        <f t="shared" si="3"/>
        <v>17915</v>
      </c>
      <c r="L6" s="78">
        <f t="shared" si="4"/>
        <v>107490</v>
      </c>
      <c r="M6" s="78">
        <f t="shared" si="5"/>
        <v>214980</v>
      </c>
      <c r="N6" s="77">
        <f t="shared" si="6"/>
        <v>7320</v>
      </c>
    </row>
    <row r="7" spans="1:14" ht="24.75" customHeight="1">
      <c r="A7" s="73">
        <v>3</v>
      </c>
      <c r="B7" s="74" t="s">
        <v>376</v>
      </c>
      <c r="C7" s="75" t="s">
        <v>377</v>
      </c>
      <c r="D7" s="77">
        <v>7140</v>
      </c>
      <c r="E7" s="77">
        <v>7530</v>
      </c>
      <c r="F7" s="77">
        <f t="shared" si="0"/>
        <v>390</v>
      </c>
      <c r="G7" s="77">
        <v>36640</v>
      </c>
      <c r="H7" s="77">
        <v>35540</v>
      </c>
      <c r="I7" s="77">
        <f t="shared" si="1"/>
        <v>1100</v>
      </c>
      <c r="J7" s="77">
        <f t="shared" si="2"/>
        <v>43780</v>
      </c>
      <c r="K7" s="78">
        <f t="shared" si="3"/>
        <v>21890</v>
      </c>
      <c r="L7" s="78">
        <f t="shared" si="4"/>
        <v>131340</v>
      </c>
      <c r="M7" s="78">
        <f t="shared" si="5"/>
        <v>262680</v>
      </c>
      <c r="N7" s="77">
        <f t="shared" si="6"/>
        <v>8940</v>
      </c>
    </row>
    <row r="8" spans="1:14" ht="24.75" customHeight="1">
      <c r="A8" s="73">
        <v>4</v>
      </c>
      <c r="B8" s="74" t="s">
        <v>378</v>
      </c>
      <c r="C8" s="75" t="s">
        <v>379</v>
      </c>
      <c r="D8" s="77">
        <v>13160</v>
      </c>
      <c r="E8" s="77">
        <v>13910</v>
      </c>
      <c r="F8" s="77">
        <f t="shared" si="0"/>
        <v>750</v>
      </c>
      <c r="G8" s="77">
        <v>36640</v>
      </c>
      <c r="H8" s="77">
        <v>35540</v>
      </c>
      <c r="I8" s="77">
        <f t="shared" si="1"/>
        <v>1100</v>
      </c>
      <c r="J8" s="77">
        <f t="shared" si="2"/>
        <v>49800</v>
      </c>
      <c r="K8" s="78">
        <f t="shared" si="3"/>
        <v>24900</v>
      </c>
      <c r="L8" s="78">
        <f t="shared" si="4"/>
        <v>149400</v>
      </c>
      <c r="M8" s="78">
        <f t="shared" si="5"/>
        <v>298800</v>
      </c>
      <c r="N8" s="77">
        <f t="shared" si="6"/>
        <v>11100</v>
      </c>
    </row>
    <row r="9" spans="1:14" ht="24.75" customHeight="1">
      <c r="A9" s="73">
        <v>5</v>
      </c>
      <c r="B9" s="74" t="s">
        <v>380</v>
      </c>
      <c r="C9" s="75" t="s">
        <v>381</v>
      </c>
      <c r="D9" s="77">
        <v>16190</v>
      </c>
      <c r="E9" s="77">
        <v>17100</v>
      </c>
      <c r="F9" s="77">
        <f t="shared" si="0"/>
        <v>910</v>
      </c>
      <c r="G9" s="77">
        <v>49480</v>
      </c>
      <c r="H9" s="77">
        <v>47990</v>
      </c>
      <c r="I9" s="77">
        <f t="shared" si="1"/>
        <v>1490</v>
      </c>
      <c r="J9" s="77">
        <f t="shared" si="2"/>
        <v>65670</v>
      </c>
      <c r="K9" s="78">
        <f t="shared" si="3"/>
        <v>32835</v>
      </c>
      <c r="L9" s="78">
        <f t="shared" si="4"/>
        <v>197010</v>
      </c>
      <c r="M9" s="78">
        <f t="shared" si="5"/>
        <v>394020</v>
      </c>
      <c r="N9" s="77">
        <f t="shared" si="6"/>
        <v>14400</v>
      </c>
    </row>
    <row r="10" spans="1:14" ht="24.75" customHeight="1">
      <c r="A10" s="73">
        <v>6</v>
      </c>
      <c r="B10" s="74" t="s">
        <v>382</v>
      </c>
      <c r="C10" s="75" t="s">
        <v>383</v>
      </c>
      <c r="D10" s="77">
        <v>19860</v>
      </c>
      <c r="E10" s="77">
        <v>20990</v>
      </c>
      <c r="F10" s="77">
        <f t="shared" si="0"/>
        <v>1130</v>
      </c>
      <c r="G10" s="77">
        <v>66490</v>
      </c>
      <c r="H10" s="77">
        <v>64490</v>
      </c>
      <c r="I10" s="77">
        <f t="shared" si="1"/>
        <v>2000</v>
      </c>
      <c r="J10" s="77">
        <f t="shared" si="2"/>
        <v>86350</v>
      </c>
      <c r="K10" s="78">
        <f t="shared" si="3"/>
        <v>43175</v>
      </c>
      <c r="L10" s="78">
        <f t="shared" si="4"/>
        <v>259050</v>
      </c>
      <c r="M10" s="78">
        <f t="shared" si="5"/>
        <v>518100</v>
      </c>
      <c r="N10" s="77">
        <f t="shared" si="6"/>
        <v>18780</v>
      </c>
    </row>
    <row r="11" ht="24.75" customHeight="1">
      <c r="C11" s="79"/>
    </row>
    <row r="12" ht="24.75" customHeight="1">
      <c r="C12" s="79"/>
    </row>
  </sheetData>
  <sheetProtection/>
  <mergeCells count="8">
    <mergeCell ref="A1:N1"/>
    <mergeCell ref="A3:A4"/>
    <mergeCell ref="B3:B4"/>
    <mergeCell ref="C3:C4"/>
    <mergeCell ref="J3:J4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zoomScale="120" zoomScaleNormal="120" zoomScalePageLayoutView="0" workbookViewId="0" topLeftCell="A16">
      <selection activeCell="C11" sqref="C11"/>
    </sheetView>
  </sheetViews>
  <sheetFormatPr defaultColWidth="9.140625" defaultRowHeight="15"/>
  <cols>
    <col min="1" max="1" width="6.421875" style="4" customWidth="1"/>
    <col min="2" max="2" width="25.00390625" style="3" customWidth="1"/>
    <col min="3" max="3" width="10.00390625" style="4" bestFit="1" customWidth="1"/>
    <col min="4" max="4" width="6.421875" style="4" customWidth="1"/>
    <col min="5" max="5" width="9.421875" style="4" bestFit="1" customWidth="1"/>
    <col min="6" max="6" width="11.00390625" style="4" bestFit="1" customWidth="1"/>
    <col min="7" max="11" width="6.57421875" style="4" customWidth="1"/>
    <col min="12" max="12" width="6.57421875" style="35" customWidth="1"/>
    <col min="13" max="14" width="9.28125" style="4" bestFit="1" customWidth="1"/>
    <col min="15" max="15" width="9.57421875" style="4" bestFit="1" customWidth="1"/>
    <col min="16" max="18" width="11.8515625" style="4" bestFit="1" customWidth="1"/>
    <col min="19" max="19" width="5.7109375" style="36" customWidth="1"/>
    <col min="20" max="20" width="7.57421875" style="1" customWidth="1"/>
    <col min="21" max="16384" width="9.140625" style="1" customWidth="1"/>
  </cols>
  <sheetData>
    <row r="1" spans="1:20" ht="21.75">
      <c r="A1" s="80" t="s">
        <v>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21.75">
      <c r="A2" s="81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81"/>
    </row>
    <row r="3" spans="1:20" ht="21.75">
      <c r="A3" s="430" t="s">
        <v>64</v>
      </c>
      <c r="B3" s="435" t="s">
        <v>166</v>
      </c>
      <c r="C3" s="430" t="s">
        <v>2</v>
      </c>
      <c r="D3" s="83"/>
      <c r="E3" s="420" t="s">
        <v>69</v>
      </c>
      <c r="F3" s="422"/>
      <c r="G3" s="433" t="s">
        <v>3</v>
      </c>
      <c r="H3" s="433"/>
      <c r="I3" s="433"/>
      <c r="J3" s="433" t="s">
        <v>70</v>
      </c>
      <c r="K3" s="433"/>
      <c r="L3" s="433"/>
      <c r="M3" s="420" t="s">
        <v>71</v>
      </c>
      <c r="N3" s="421"/>
      <c r="O3" s="422"/>
      <c r="P3" s="420" t="s">
        <v>72</v>
      </c>
      <c r="Q3" s="421"/>
      <c r="R3" s="422"/>
      <c r="S3" s="439" t="s">
        <v>5</v>
      </c>
      <c r="T3" s="81"/>
    </row>
    <row r="4" spans="1:20" ht="21.75">
      <c r="A4" s="431"/>
      <c r="B4" s="436"/>
      <c r="C4" s="431"/>
      <c r="D4" s="84" t="s">
        <v>65</v>
      </c>
      <c r="E4" s="423"/>
      <c r="F4" s="425"/>
      <c r="G4" s="438" t="s">
        <v>7</v>
      </c>
      <c r="H4" s="438"/>
      <c r="I4" s="438"/>
      <c r="J4" s="438" t="s">
        <v>4</v>
      </c>
      <c r="K4" s="438"/>
      <c r="L4" s="438"/>
      <c r="M4" s="423"/>
      <c r="N4" s="424"/>
      <c r="O4" s="425"/>
      <c r="P4" s="423"/>
      <c r="Q4" s="424"/>
      <c r="R4" s="425"/>
      <c r="S4" s="440"/>
      <c r="T4" s="81"/>
    </row>
    <row r="5" spans="1:20" ht="21.75">
      <c r="A5" s="431"/>
      <c r="B5" s="436"/>
      <c r="C5" s="431"/>
      <c r="D5" s="84" t="s">
        <v>66</v>
      </c>
      <c r="E5" s="426"/>
      <c r="F5" s="428"/>
      <c r="G5" s="438" t="s">
        <v>9</v>
      </c>
      <c r="H5" s="438"/>
      <c r="I5" s="438"/>
      <c r="J5" s="438"/>
      <c r="K5" s="438"/>
      <c r="L5" s="438"/>
      <c r="M5" s="426"/>
      <c r="N5" s="427"/>
      <c r="O5" s="428"/>
      <c r="P5" s="426"/>
      <c r="Q5" s="427"/>
      <c r="R5" s="428"/>
      <c r="S5" s="440"/>
      <c r="T5" s="81"/>
    </row>
    <row r="6" spans="1:20" ht="21.75">
      <c r="A6" s="432"/>
      <c r="B6" s="437"/>
      <c r="C6" s="432"/>
      <c r="D6" s="86"/>
      <c r="E6" s="87" t="s">
        <v>67</v>
      </c>
      <c r="F6" s="87" t="s">
        <v>68</v>
      </c>
      <c r="G6" s="87" t="s">
        <v>10</v>
      </c>
      <c r="H6" s="87" t="s">
        <v>11</v>
      </c>
      <c r="I6" s="87" t="s">
        <v>12</v>
      </c>
      <c r="J6" s="87" t="s">
        <v>10</v>
      </c>
      <c r="K6" s="87" t="s">
        <v>11</v>
      </c>
      <c r="L6" s="87" t="s">
        <v>12</v>
      </c>
      <c r="M6" s="87" t="s">
        <v>10</v>
      </c>
      <c r="N6" s="87" t="s">
        <v>11</v>
      </c>
      <c r="O6" s="87" t="s">
        <v>12</v>
      </c>
      <c r="P6" s="87" t="s">
        <v>10</v>
      </c>
      <c r="Q6" s="87" t="s">
        <v>11</v>
      </c>
      <c r="R6" s="87" t="s">
        <v>12</v>
      </c>
      <c r="S6" s="441"/>
      <c r="T6" s="81"/>
    </row>
    <row r="7" spans="1:20" ht="43.5">
      <c r="A7" s="89">
        <v>1</v>
      </c>
      <c r="B7" s="90" t="s">
        <v>174</v>
      </c>
      <c r="C7" s="91" t="s">
        <v>16</v>
      </c>
      <c r="D7" s="89">
        <v>1</v>
      </c>
      <c r="E7" s="89">
        <v>1</v>
      </c>
      <c r="F7" s="92">
        <v>506760</v>
      </c>
      <c r="G7" s="89">
        <v>1</v>
      </c>
      <c r="H7" s="89">
        <v>1</v>
      </c>
      <c r="I7" s="89">
        <v>1</v>
      </c>
      <c r="J7" s="93" t="s">
        <v>27</v>
      </c>
      <c r="K7" s="93" t="s">
        <v>27</v>
      </c>
      <c r="L7" s="93" t="s">
        <v>27</v>
      </c>
      <c r="M7" s="92">
        <v>13560</v>
      </c>
      <c r="N7" s="92">
        <v>3480</v>
      </c>
      <c r="O7" s="92">
        <v>14160</v>
      </c>
      <c r="P7" s="92">
        <v>481560</v>
      </c>
      <c r="Q7" s="92">
        <f>F7+N7</f>
        <v>510240</v>
      </c>
      <c r="R7" s="92">
        <f>Q7+O7</f>
        <v>524400</v>
      </c>
      <c r="S7" s="94"/>
      <c r="T7" s="81"/>
    </row>
    <row r="8" spans="1:20" ht="43.5">
      <c r="A8" s="95">
        <v>2</v>
      </c>
      <c r="B8" s="96" t="s">
        <v>175</v>
      </c>
      <c r="C8" s="97" t="s">
        <v>18</v>
      </c>
      <c r="D8" s="95">
        <v>1</v>
      </c>
      <c r="E8" s="95">
        <v>1</v>
      </c>
      <c r="F8" s="98">
        <v>313440</v>
      </c>
      <c r="G8" s="95">
        <v>1</v>
      </c>
      <c r="H8" s="99">
        <v>1</v>
      </c>
      <c r="I8" s="99">
        <v>1</v>
      </c>
      <c r="J8" s="93" t="s">
        <v>27</v>
      </c>
      <c r="K8" s="93" t="s">
        <v>27</v>
      </c>
      <c r="L8" s="93" t="s">
        <v>27</v>
      </c>
      <c r="M8" s="100">
        <v>13920</v>
      </c>
      <c r="N8" s="98">
        <v>2760</v>
      </c>
      <c r="O8" s="98">
        <v>11160</v>
      </c>
      <c r="P8" s="100">
        <v>423000</v>
      </c>
      <c r="Q8" s="98">
        <f>F8+N8</f>
        <v>316200</v>
      </c>
      <c r="R8" s="98">
        <f>Q8+O8</f>
        <v>327360</v>
      </c>
      <c r="S8" s="101"/>
      <c r="T8" s="81"/>
    </row>
    <row r="9" spans="1:20" ht="21.75">
      <c r="A9" s="102">
        <v>0</v>
      </c>
      <c r="B9" s="103" t="s">
        <v>171</v>
      </c>
      <c r="C9" s="104"/>
      <c r="D9" s="102">
        <v>0</v>
      </c>
      <c r="E9" s="102">
        <v>0</v>
      </c>
      <c r="F9" s="105">
        <v>0</v>
      </c>
      <c r="G9" s="102">
        <v>0</v>
      </c>
      <c r="H9" s="102">
        <v>0</v>
      </c>
      <c r="I9" s="102">
        <v>0</v>
      </c>
      <c r="J9" s="106"/>
      <c r="K9" s="106"/>
      <c r="L9" s="106"/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3"/>
      <c r="T9" s="81"/>
    </row>
    <row r="10" spans="1:20" ht="21.75">
      <c r="A10" s="95">
        <v>3</v>
      </c>
      <c r="B10" s="97" t="s">
        <v>176</v>
      </c>
      <c r="C10" s="97" t="s">
        <v>18</v>
      </c>
      <c r="D10" s="95">
        <v>1</v>
      </c>
      <c r="E10" s="99">
        <v>1</v>
      </c>
      <c r="F10" s="98">
        <v>324600</v>
      </c>
      <c r="G10" s="99">
        <v>1</v>
      </c>
      <c r="H10" s="99">
        <v>1</v>
      </c>
      <c r="I10" s="99">
        <v>1</v>
      </c>
      <c r="J10" s="93" t="s">
        <v>27</v>
      </c>
      <c r="K10" s="93" t="s">
        <v>27</v>
      </c>
      <c r="L10" s="93" t="s">
        <v>27</v>
      </c>
      <c r="M10" s="98">
        <v>13920</v>
      </c>
      <c r="N10" s="98">
        <v>2760</v>
      </c>
      <c r="O10" s="98">
        <v>11520</v>
      </c>
      <c r="P10" s="98">
        <v>436920</v>
      </c>
      <c r="Q10" s="98">
        <f>F10+N10</f>
        <v>327360</v>
      </c>
      <c r="R10" s="98">
        <f>Q10+O10</f>
        <v>338880</v>
      </c>
      <c r="S10" s="101"/>
      <c r="T10" s="81"/>
    </row>
    <row r="11" spans="1:20" ht="21.75">
      <c r="A11" s="95">
        <v>4</v>
      </c>
      <c r="B11" s="97" t="s">
        <v>177</v>
      </c>
      <c r="C11" s="97" t="s">
        <v>167</v>
      </c>
      <c r="D11" s="95">
        <v>1</v>
      </c>
      <c r="E11" s="99">
        <v>1</v>
      </c>
      <c r="F11" s="98">
        <v>276000</v>
      </c>
      <c r="G11" s="99">
        <v>1</v>
      </c>
      <c r="H11" s="99">
        <v>1</v>
      </c>
      <c r="I11" s="99">
        <v>1</v>
      </c>
      <c r="J11" s="93" t="s">
        <v>27</v>
      </c>
      <c r="K11" s="93" t="s">
        <v>27</v>
      </c>
      <c r="L11" s="93" t="s">
        <v>27</v>
      </c>
      <c r="M11" s="98">
        <v>10200</v>
      </c>
      <c r="N11" s="98">
        <v>2820</v>
      </c>
      <c r="O11" s="98">
        <v>11280</v>
      </c>
      <c r="P11" s="98">
        <v>264480</v>
      </c>
      <c r="Q11" s="98">
        <f aca="true" t="shared" si="0" ref="Q11:Q17">F11+N11</f>
        <v>278820</v>
      </c>
      <c r="R11" s="98">
        <f aca="true" t="shared" si="1" ref="R11:R17">Q11+O11</f>
        <v>290100</v>
      </c>
      <c r="S11" s="101"/>
      <c r="T11" s="81"/>
    </row>
    <row r="12" spans="1:20" ht="21.75">
      <c r="A12" s="95">
        <v>5</v>
      </c>
      <c r="B12" s="96" t="s">
        <v>178</v>
      </c>
      <c r="C12" s="97" t="s">
        <v>167</v>
      </c>
      <c r="D12" s="95">
        <v>1</v>
      </c>
      <c r="E12" s="99">
        <v>1</v>
      </c>
      <c r="F12" s="98">
        <v>288120</v>
      </c>
      <c r="G12" s="99">
        <v>1</v>
      </c>
      <c r="H12" s="99">
        <v>1</v>
      </c>
      <c r="I12" s="99">
        <v>1</v>
      </c>
      <c r="J12" s="93" t="s">
        <v>27</v>
      </c>
      <c r="K12" s="93" t="s">
        <v>27</v>
      </c>
      <c r="L12" s="93" t="s">
        <v>27</v>
      </c>
      <c r="M12" s="98">
        <v>6600</v>
      </c>
      <c r="N12" s="98">
        <v>2880</v>
      </c>
      <c r="O12" s="98">
        <v>11760</v>
      </c>
      <c r="P12" s="98">
        <v>190080</v>
      </c>
      <c r="Q12" s="98">
        <f t="shared" si="0"/>
        <v>291000</v>
      </c>
      <c r="R12" s="98">
        <f t="shared" si="1"/>
        <v>302760</v>
      </c>
      <c r="S12" s="101"/>
      <c r="T12" s="81"/>
    </row>
    <row r="13" spans="1:20" ht="21.75">
      <c r="A13" s="95">
        <v>6</v>
      </c>
      <c r="B13" s="96" t="s">
        <v>179</v>
      </c>
      <c r="C13" s="97" t="s">
        <v>46</v>
      </c>
      <c r="D13" s="95">
        <v>1</v>
      </c>
      <c r="E13" s="107">
        <v>0</v>
      </c>
      <c r="F13" s="98">
        <v>309000</v>
      </c>
      <c r="G13" s="99">
        <v>1</v>
      </c>
      <c r="H13" s="99">
        <v>1</v>
      </c>
      <c r="I13" s="99">
        <v>1</v>
      </c>
      <c r="J13" s="93" t="s">
        <v>27</v>
      </c>
      <c r="K13" s="93" t="s">
        <v>27</v>
      </c>
      <c r="L13" s="93" t="s">
        <v>27</v>
      </c>
      <c r="M13" s="98">
        <v>8580</v>
      </c>
      <c r="N13" s="98">
        <v>6000</v>
      </c>
      <c r="O13" s="98">
        <v>12000</v>
      </c>
      <c r="P13" s="98">
        <v>251280</v>
      </c>
      <c r="Q13" s="98">
        <f t="shared" si="0"/>
        <v>315000</v>
      </c>
      <c r="R13" s="98">
        <f t="shared" si="1"/>
        <v>327000</v>
      </c>
      <c r="S13" s="101" t="s">
        <v>20</v>
      </c>
      <c r="T13" s="81"/>
    </row>
    <row r="14" spans="1:20" ht="21.75">
      <c r="A14" s="95">
        <v>7</v>
      </c>
      <c r="B14" s="96" t="s">
        <v>180</v>
      </c>
      <c r="C14" s="97" t="s">
        <v>168</v>
      </c>
      <c r="D14" s="95">
        <v>1</v>
      </c>
      <c r="E14" s="99">
        <v>1</v>
      </c>
      <c r="F14" s="98">
        <v>198300</v>
      </c>
      <c r="G14" s="99">
        <v>1</v>
      </c>
      <c r="H14" s="99">
        <v>1</v>
      </c>
      <c r="I14" s="99">
        <v>1</v>
      </c>
      <c r="J14" s="93" t="s">
        <v>27</v>
      </c>
      <c r="K14" s="93" t="s">
        <v>27</v>
      </c>
      <c r="L14" s="93" t="s">
        <v>27</v>
      </c>
      <c r="M14" s="98">
        <v>6600</v>
      </c>
      <c r="N14" s="98">
        <v>2040</v>
      </c>
      <c r="O14" s="98">
        <v>7560</v>
      </c>
      <c r="P14" s="98">
        <v>190080</v>
      </c>
      <c r="Q14" s="98">
        <f t="shared" si="0"/>
        <v>200340</v>
      </c>
      <c r="R14" s="98">
        <f t="shared" si="1"/>
        <v>207900</v>
      </c>
      <c r="S14" s="101"/>
      <c r="T14" s="81"/>
    </row>
    <row r="15" spans="1:20" ht="21.75">
      <c r="A15" s="95">
        <v>8</v>
      </c>
      <c r="B15" s="96" t="s">
        <v>181</v>
      </c>
      <c r="C15" s="97" t="s">
        <v>167</v>
      </c>
      <c r="D15" s="95">
        <v>1</v>
      </c>
      <c r="E15" s="99">
        <v>1</v>
      </c>
      <c r="F15" s="98">
        <v>362640</v>
      </c>
      <c r="G15" s="99">
        <v>1</v>
      </c>
      <c r="H15" s="99">
        <v>1</v>
      </c>
      <c r="I15" s="99">
        <v>1</v>
      </c>
      <c r="J15" s="93" t="s">
        <v>27</v>
      </c>
      <c r="K15" s="93" t="s">
        <v>27</v>
      </c>
      <c r="L15" s="93" t="s">
        <v>27</v>
      </c>
      <c r="M15" s="98">
        <v>10920</v>
      </c>
      <c r="N15" s="98">
        <v>3420</v>
      </c>
      <c r="O15" s="98">
        <v>13080</v>
      </c>
      <c r="P15" s="98">
        <v>329880</v>
      </c>
      <c r="Q15" s="98">
        <f t="shared" si="0"/>
        <v>366060</v>
      </c>
      <c r="R15" s="98">
        <f t="shared" si="1"/>
        <v>379140</v>
      </c>
      <c r="S15" s="101"/>
      <c r="T15" s="81"/>
    </row>
    <row r="16" spans="1:20" ht="21.75">
      <c r="A16" s="95">
        <v>9</v>
      </c>
      <c r="B16" s="96" t="s">
        <v>182</v>
      </c>
      <c r="C16" s="97" t="s">
        <v>169</v>
      </c>
      <c r="D16" s="95">
        <v>1</v>
      </c>
      <c r="E16" s="99">
        <v>1</v>
      </c>
      <c r="F16" s="98">
        <v>185280</v>
      </c>
      <c r="G16" s="99">
        <v>1</v>
      </c>
      <c r="H16" s="99">
        <v>1</v>
      </c>
      <c r="I16" s="99">
        <v>1</v>
      </c>
      <c r="J16" s="93" t="s">
        <v>27</v>
      </c>
      <c r="K16" s="93" t="s">
        <v>27</v>
      </c>
      <c r="L16" s="93" t="s">
        <v>27</v>
      </c>
      <c r="M16" s="98">
        <v>6480</v>
      </c>
      <c r="N16" s="98">
        <v>1680</v>
      </c>
      <c r="O16" s="98">
        <v>7440</v>
      </c>
      <c r="P16" s="98">
        <v>178200</v>
      </c>
      <c r="Q16" s="98">
        <f t="shared" si="0"/>
        <v>186960</v>
      </c>
      <c r="R16" s="98">
        <f t="shared" si="1"/>
        <v>194400</v>
      </c>
      <c r="S16" s="101"/>
      <c r="T16" s="81"/>
    </row>
    <row r="17" spans="1:20" ht="43.5">
      <c r="A17" s="95">
        <v>10</v>
      </c>
      <c r="B17" s="108" t="s">
        <v>183</v>
      </c>
      <c r="C17" s="97" t="s">
        <v>169</v>
      </c>
      <c r="D17" s="95">
        <v>1</v>
      </c>
      <c r="E17" s="99">
        <v>1</v>
      </c>
      <c r="F17" s="98">
        <v>188640</v>
      </c>
      <c r="G17" s="99">
        <v>1</v>
      </c>
      <c r="H17" s="99">
        <v>1</v>
      </c>
      <c r="I17" s="99">
        <v>1</v>
      </c>
      <c r="J17" s="93" t="s">
        <v>27</v>
      </c>
      <c r="K17" s="93" t="s">
        <v>27</v>
      </c>
      <c r="L17" s="93" t="s">
        <v>27</v>
      </c>
      <c r="M17" s="98">
        <v>6840</v>
      </c>
      <c r="N17" s="98">
        <v>1860</v>
      </c>
      <c r="O17" s="98">
        <v>7440</v>
      </c>
      <c r="P17" s="98">
        <v>181680</v>
      </c>
      <c r="Q17" s="98">
        <f t="shared" si="0"/>
        <v>190500</v>
      </c>
      <c r="R17" s="98">
        <f t="shared" si="1"/>
        <v>197940</v>
      </c>
      <c r="S17" s="101"/>
      <c r="T17" s="81"/>
    </row>
    <row r="18" spans="1:20" ht="21.75">
      <c r="A18" s="95">
        <v>11</v>
      </c>
      <c r="B18" s="109" t="s">
        <v>30</v>
      </c>
      <c r="C18" s="110" t="s">
        <v>31</v>
      </c>
      <c r="D18" s="111">
        <v>2</v>
      </c>
      <c r="E18" s="111">
        <v>2</v>
      </c>
      <c r="F18" s="112">
        <v>0</v>
      </c>
      <c r="G18" s="111">
        <v>2</v>
      </c>
      <c r="H18" s="111">
        <v>2</v>
      </c>
      <c r="I18" s="111">
        <v>2</v>
      </c>
      <c r="J18" s="113" t="s">
        <v>27</v>
      </c>
      <c r="K18" s="113" t="s">
        <v>27</v>
      </c>
      <c r="L18" s="113" t="s">
        <v>27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4" t="s">
        <v>73</v>
      </c>
      <c r="T18" s="81"/>
    </row>
    <row r="19" spans="1:20" ht="21.75">
      <c r="A19" s="95">
        <v>12</v>
      </c>
      <c r="B19" s="109" t="s">
        <v>132</v>
      </c>
      <c r="C19" s="110" t="s">
        <v>32</v>
      </c>
      <c r="D19" s="111">
        <v>2</v>
      </c>
      <c r="E19" s="111">
        <v>2</v>
      </c>
      <c r="F19" s="112">
        <v>0</v>
      </c>
      <c r="G19" s="111">
        <v>2</v>
      </c>
      <c r="H19" s="111">
        <v>2</v>
      </c>
      <c r="I19" s="111">
        <v>2</v>
      </c>
      <c r="J19" s="113" t="s">
        <v>27</v>
      </c>
      <c r="K19" s="113" t="s">
        <v>27</v>
      </c>
      <c r="L19" s="113" t="s">
        <v>27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4" t="s">
        <v>73</v>
      </c>
      <c r="T19" s="81"/>
    </row>
    <row r="20" spans="1:20" ht="21.75">
      <c r="A20" s="95"/>
      <c r="B20" s="115" t="s">
        <v>34</v>
      </c>
      <c r="C20" s="110"/>
      <c r="D20" s="111"/>
      <c r="E20" s="111"/>
      <c r="F20" s="112"/>
      <c r="G20" s="111"/>
      <c r="H20" s="111"/>
      <c r="I20" s="111"/>
      <c r="J20" s="113"/>
      <c r="K20" s="113"/>
      <c r="L20" s="113"/>
      <c r="M20" s="112"/>
      <c r="N20" s="112"/>
      <c r="O20" s="112"/>
      <c r="P20" s="112"/>
      <c r="Q20" s="112"/>
      <c r="R20" s="112"/>
      <c r="S20" s="114"/>
      <c r="T20" s="81"/>
    </row>
    <row r="21" spans="1:20" ht="21.75">
      <c r="A21" s="95">
        <v>13</v>
      </c>
      <c r="B21" s="109" t="s">
        <v>134</v>
      </c>
      <c r="C21" s="110" t="s">
        <v>40</v>
      </c>
      <c r="D21" s="111">
        <v>1</v>
      </c>
      <c r="E21" s="116">
        <v>1</v>
      </c>
      <c r="F21" s="117">
        <v>0</v>
      </c>
      <c r="G21" s="116">
        <v>1</v>
      </c>
      <c r="H21" s="116">
        <v>1</v>
      </c>
      <c r="I21" s="116">
        <v>1</v>
      </c>
      <c r="J21" s="113" t="s">
        <v>27</v>
      </c>
      <c r="K21" s="113" t="s">
        <v>27</v>
      </c>
      <c r="L21" s="113" t="s">
        <v>27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4" t="s">
        <v>78</v>
      </c>
      <c r="T21" s="81"/>
    </row>
    <row r="22" spans="1:20" ht="21.75">
      <c r="A22" s="95">
        <v>14</v>
      </c>
      <c r="B22" s="109" t="s">
        <v>138</v>
      </c>
      <c r="C22" s="110" t="s">
        <v>49</v>
      </c>
      <c r="D22" s="111">
        <v>2</v>
      </c>
      <c r="E22" s="111">
        <v>2</v>
      </c>
      <c r="F22" s="112">
        <v>0</v>
      </c>
      <c r="G22" s="111">
        <v>2</v>
      </c>
      <c r="H22" s="111">
        <v>2</v>
      </c>
      <c r="I22" s="111">
        <v>2</v>
      </c>
      <c r="J22" s="113" t="s">
        <v>27</v>
      </c>
      <c r="K22" s="113" t="s">
        <v>27</v>
      </c>
      <c r="L22" s="113" t="s">
        <v>27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4" t="s">
        <v>73</v>
      </c>
      <c r="T22" s="81"/>
    </row>
    <row r="23" spans="1:20" ht="21.75">
      <c r="A23" s="118"/>
      <c r="B23" s="119" t="s">
        <v>52</v>
      </c>
      <c r="C23" s="97"/>
      <c r="D23" s="118"/>
      <c r="E23" s="118"/>
      <c r="F23" s="120"/>
      <c r="G23" s="118"/>
      <c r="H23" s="118"/>
      <c r="I23" s="118"/>
      <c r="J23" s="93"/>
      <c r="K23" s="93"/>
      <c r="L23" s="93"/>
      <c r="M23" s="120"/>
      <c r="N23" s="120"/>
      <c r="O23" s="120"/>
      <c r="P23" s="120"/>
      <c r="Q23" s="98"/>
      <c r="R23" s="98"/>
      <c r="S23" s="101"/>
      <c r="T23" s="81"/>
    </row>
    <row r="24" spans="1:20" ht="21.75">
      <c r="A24" s="118">
        <v>15</v>
      </c>
      <c r="B24" s="96" t="s">
        <v>139</v>
      </c>
      <c r="C24" s="97" t="s">
        <v>49</v>
      </c>
      <c r="D24" s="118">
        <v>1</v>
      </c>
      <c r="E24" s="118">
        <v>1</v>
      </c>
      <c r="F24" s="120">
        <v>126480</v>
      </c>
      <c r="G24" s="118">
        <v>1</v>
      </c>
      <c r="H24" s="118">
        <v>1</v>
      </c>
      <c r="I24" s="118">
        <v>1</v>
      </c>
      <c r="J24" s="93" t="s">
        <v>27</v>
      </c>
      <c r="K24" s="93" t="s">
        <v>27</v>
      </c>
      <c r="L24" s="93" t="s">
        <v>27</v>
      </c>
      <c r="M24" s="120">
        <v>4800</v>
      </c>
      <c r="N24" s="120">
        <v>2580</v>
      </c>
      <c r="O24" s="120">
        <v>5280</v>
      </c>
      <c r="P24" s="120">
        <v>122160</v>
      </c>
      <c r="Q24" s="98">
        <f>F24+N24</f>
        <v>129060</v>
      </c>
      <c r="R24" s="98">
        <f>Q24+O24</f>
        <v>134340</v>
      </c>
      <c r="S24" s="101"/>
      <c r="T24" s="81"/>
    </row>
    <row r="25" spans="1:20" ht="21.75">
      <c r="A25" s="118">
        <v>16</v>
      </c>
      <c r="B25" s="108" t="s">
        <v>140</v>
      </c>
      <c r="C25" s="121" t="s">
        <v>49</v>
      </c>
      <c r="D25" s="118">
        <v>1</v>
      </c>
      <c r="E25" s="118">
        <v>1</v>
      </c>
      <c r="F25" s="120">
        <v>138720</v>
      </c>
      <c r="G25" s="118">
        <v>1</v>
      </c>
      <c r="H25" s="118">
        <v>1</v>
      </c>
      <c r="I25" s="118">
        <v>1</v>
      </c>
      <c r="J25" s="93" t="s">
        <v>27</v>
      </c>
      <c r="K25" s="93" t="s">
        <v>27</v>
      </c>
      <c r="L25" s="93" t="s">
        <v>27</v>
      </c>
      <c r="M25" s="120">
        <v>5160</v>
      </c>
      <c r="N25" s="120">
        <v>2820</v>
      </c>
      <c r="O25" s="120">
        <v>5880</v>
      </c>
      <c r="P25" s="120">
        <v>133320</v>
      </c>
      <c r="Q25" s="98">
        <f aca="true" t="shared" si="2" ref="Q25:Q45">F25+N25</f>
        <v>141540</v>
      </c>
      <c r="R25" s="98">
        <f aca="true" t="shared" si="3" ref="R25:R45">Q25+O25</f>
        <v>147420</v>
      </c>
      <c r="S25" s="101"/>
      <c r="T25" s="81"/>
    </row>
    <row r="26" spans="1:20" ht="21.75">
      <c r="A26" s="118">
        <v>17</v>
      </c>
      <c r="B26" s="96" t="s">
        <v>141</v>
      </c>
      <c r="C26" s="121" t="s">
        <v>49</v>
      </c>
      <c r="D26" s="118">
        <v>1</v>
      </c>
      <c r="E26" s="118">
        <v>1</v>
      </c>
      <c r="F26" s="120">
        <v>132960</v>
      </c>
      <c r="G26" s="118">
        <v>1</v>
      </c>
      <c r="H26" s="118">
        <v>1</v>
      </c>
      <c r="I26" s="118">
        <v>1</v>
      </c>
      <c r="J26" s="93" t="s">
        <v>27</v>
      </c>
      <c r="K26" s="93" t="s">
        <v>27</v>
      </c>
      <c r="L26" s="93" t="s">
        <v>27</v>
      </c>
      <c r="M26" s="120">
        <v>5040</v>
      </c>
      <c r="N26" s="120">
        <v>2700</v>
      </c>
      <c r="O26" s="120">
        <v>5640</v>
      </c>
      <c r="P26" s="120">
        <v>128400</v>
      </c>
      <c r="Q26" s="98">
        <f t="shared" si="2"/>
        <v>135660</v>
      </c>
      <c r="R26" s="98">
        <f t="shared" si="3"/>
        <v>141300</v>
      </c>
      <c r="S26" s="101"/>
      <c r="T26" s="81"/>
    </row>
    <row r="27" spans="1:20" ht="21.75">
      <c r="A27" s="118">
        <v>18</v>
      </c>
      <c r="B27" s="108" t="s">
        <v>142</v>
      </c>
      <c r="C27" s="97" t="s">
        <v>26</v>
      </c>
      <c r="D27" s="118">
        <v>1</v>
      </c>
      <c r="E27" s="118">
        <v>1</v>
      </c>
      <c r="F27" s="120">
        <v>108000</v>
      </c>
      <c r="G27" s="118">
        <v>1</v>
      </c>
      <c r="H27" s="118">
        <v>1</v>
      </c>
      <c r="I27" s="118">
        <v>1</v>
      </c>
      <c r="J27" s="93" t="s">
        <v>27</v>
      </c>
      <c r="K27" s="93" t="s">
        <v>27</v>
      </c>
      <c r="L27" s="93" t="s">
        <v>27</v>
      </c>
      <c r="M27" s="120">
        <v>0</v>
      </c>
      <c r="N27" s="120">
        <v>0</v>
      </c>
      <c r="O27" s="120">
        <v>0</v>
      </c>
      <c r="P27" s="120">
        <v>0</v>
      </c>
      <c r="Q27" s="98">
        <f t="shared" si="2"/>
        <v>108000</v>
      </c>
      <c r="R27" s="98">
        <f t="shared" si="3"/>
        <v>108000</v>
      </c>
      <c r="S27" s="101"/>
      <c r="T27" s="81"/>
    </row>
    <row r="28" spans="1:20" ht="21.75">
      <c r="A28" s="118">
        <v>19</v>
      </c>
      <c r="B28" s="108" t="s">
        <v>143</v>
      </c>
      <c r="C28" s="121" t="s">
        <v>26</v>
      </c>
      <c r="D28" s="118">
        <v>3</v>
      </c>
      <c r="E28" s="118">
        <v>3</v>
      </c>
      <c r="F28" s="120">
        <v>324000</v>
      </c>
      <c r="G28" s="118">
        <v>3</v>
      </c>
      <c r="H28" s="118">
        <v>3</v>
      </c>
      <c r="I28" s="118">
        <v>3</v>
      </c>
      <c r="J28" s="93" t="s">
        <v>27</v>
      </c>
      <c r="K28" s="93" t="s">
        <v>27</v>
      </c>
      <c r="L28" s="93" t="s">
        <v>27</v>
      </c>
      <c r="M28" s="120">
        <v>0</v>
      </c>
      <c r="N28" s="120">
        <v>0</v>
      </c>
      <c r="O28" s="120">
        <v>0</v>
      </c>
      <c r="P28" s="120">
        <v>0</v>
      </c>
      <c r="Q28" s="98">
        <f t="shared" si="2"/>
        <v>324000</v>
      </c>
      <c r="R28" s="98">
        <f t="shared" si="3"/>
        <v>324000</v>
      </c>
      <c r="S28" s="101"/>
      <c r="T28" s="81"/>
    </row>
    <row r="29" spans="1:20" ht="21.75">
      <c r="A29" s="102">
        <v>0</v>
      </c>
      <c r="B29" s="122" t="s">
        <v>172</v>
      </c>
      <c r="C29" s="123"/>
      <c r="D29" s="102">
        <v>0</v>
      </c>
      <c r="E29" s="102">
        <v>0</v>
      </c>
      <c r="F29" s="105">
        <v>0</v>
      </c>
      <c r="G29" s="102">
        <v>0</v>
      </c>
      <c r="H29" s="102">
        <v>0</v>
      </c>
      <c r="I29" s="102">
        <v>0</v>
      </c>
      <c r="J29" s="124"/>
      <c r="K29" s="124"/>
      <c r="L29" s="124"/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22"/>
      <c r="T29" s="81"/>
    </row>
    <row r="30" spans="1:20" ht="43.5">
      <c r="A30" s="95">
        <v>20</v>
      </c>
      <c r="B30" s="96" t="s">
        <v>184</v>
      </c>
      <c r="C30" s="97" t="s">
        <v>18</v>
      </c>
      <c r="D30" s="95">
        <v>1</v>
      </c>
      <c r="E30" s="99">
        <v>1</v>
      </c>
      <c r="F30" s="98">
        <v>359520</v>
      </c>
      <c r="G30" s="99">
        <v>1</v>
      </c>
      <c r="H30" s="99">
        <v>1</v>
      </c>
      <c r="I30" s="99">
        <v>1</v>
      </c>
      <c r="J30" s="93" t="s">
        <v>27</v>
      </c>
      <c r="K30" s="93" t="s">
        <v>27</v>
      </c>
      <c r="L30" s="93" t="s">
        <v>27</v>
      </c>
      <c r="M30" s="98">
        <v>11760</v>
      </c>
      <c r="N30" s="98">
        <v>3120</v>
      </c>
      <c r="O30" s="98">
        <v>12600</v>
      </c>
      <c r="P30" s="98">
        <v>347640</v>
      </c>
      <c r="Q30" s="98">
        <f t="shared" si="2"/>
        <v>362640</v>
      </c>
      <c r="R30" s="98">
        <f t="shared" si="3"/>
        <v>375240</v>
      </c>
      <c r="S30" s="101"/>
      <c r="T30" s="81"/>
    </row>
    <row r="31" spans="1:20" ht="21.75">
      <c r="A31" s="95">
        <v>21</v>
      </c>
      <c r="B31" s="96" t="s">
        <v>185</v>
      </c>
      <c r="C31" s="97" t="s">
        <v>168</v>
      </c>
      <c r="D31" s="95">
        <v>1</v>
      </c>
      <c r="E31" s="99">
        <v>1</v>
      </c>
      <c r="F31" s="98">
        <v>253680</v>
      </c>
      <c r="G31" s="99">
        <v>1</v>
      </c>
      <c r="H31" s="99">
        <v>1</v>
      </c>
      <c r="I31" s="99">
        <v>1</v>
      </c>
      <c r="J31" s="93" t="s">
        <v>27</v>
      </c>
      <c r="K31" s="93" t="s">
        <v>27</v>
      </c>
      <c r="L31" s="93" t="s">
        <v>27</v>
      </c>
      <c r="M31" s="98">
        <v>8880</v>
      </c>
      <c r="N31" s="98">
        <v>2160</v>
      </c>
      <c r="O31" s="98">
        <v>8760</v>
      </c>
      <c r="P31" s="98">
        <v>244800</v>
      </c>
      <c r="Q31" s="98">
        <f t="shared" si="2"/>
        <v>255840</v>
      </c>
      <c r="R31" s="98">
        <f t="shared" si="3"/>
        <v>264600</v>
      </c>
      <c r="S31" s="101"/>
      <c r="T31" s="81"/>
    </row>
    <row r="32" spans="1:20" ht="21.75">
      <c r="A32" s="95">
        <v>22</v>
      </c>
      <c r="B32" s="96" t="s">
        <v>186</v>
      </c>
      <c r="C32" s="97" t="s">
        <v>168</v>
      </c>
      <c r="D32" s="95">
        <v>1</v>
      </c>
      <c r="E32" s="99">
        <v>1</v>
      </c>
      <c r="F32" s="98">
        <v>236760</v>
      </c>
      <c r="G32" s="99">
        <v>1</v>
      </c>
      <c r="H32" s="99">
        <v>1</v>
      </c>
      <c r="I32" s="99">
        <v>1</v>
      </c>
      <c r="J32" s="93" t="s">
        <v>27</v>
      </c>
      <c r="K32" s="93" t="s">
        <v>27</v>
      </c>
      <c r="L32" s="93" t="s">
        <v>27</v>
      </c>
      <c r="M32" s="98">
        <v>8640</v>
      </c>
      <c r="N32" s="98">
        <v>1920</v>
      </c>
      <c r="O32" s="98">
        <v>7800</v>
      </c>
      <c r="P32" s="98">
        <v>227400</v>
      </c>
      <c r="Q32" s="98">
        <f t="shared" si="2"/>
        <v>238680</v>
      </c>
      <c r="R32" s="98">
        <f t="shared" si="3"/>
        <v>246480</v>
      </c>
      <c r="S32" s="101"/>
      <c r="T32" s="81"/>
    </row>
    <row r="33" spans="1:20" ht="21.75">
      <c r="A33" s="95">
        <v>23</v>
      </c>
      <c r="B33" s="96" t="s">
        <v>187</v>
      </c>
      <c r="C33" s="97" t="s">
        <v>169</v>
      </c>
      <c r="D33" s="95">
        <v>1</v>
      </c>
      <c r="E33" s="99">
        <v>1</v>
      </c>
      <c r="F33" s="98">
        <v>152280</v>
      </c>
      <c r="G33" s="99">
        <v>1</v>
      </c>
      <c r="H33" s="99">
        <v>1</v>
      </c>
      <c r="I33" s="99">
        <v>1</v>
      </c>
      <c r="J33" s="93" t="s">
        <v>27</v>
      </c>
      <c r="K33" s="93" t="s">
        <v>27</v>
      </c>
      <c r="L33" s="93" t="s">
        <v>27</v>
      </c>
      <c r="M33" s="98">
        <v>5400</v>
      </c>
      <c r="N33" s="98">
        <v>1440</v>
      </c>
      <c r="O33" s="98">
        <v>6360</v>
      </c>
      <c r="P33" s="98">
        <v>146160</v>
      </c>
      <c r="Q33" s="98">
        <f t="shared" si="2"/>
        <v>153720</v>
      </c>
      <c r="R33" s="98">
        <f t="shared" si="3"/>
        <v>160080</v>
      </c>
      <c r="S33" s="125"/>
      <c r="T33" s="81"/>
    </row>
    <row r="34" spans="1:20" ht="21.75">
      <c r="A34" s="95">
        <v>24</v>
      </c>
      <c r="B34" s="96" t="s">
        <v>187</v>
      </c>
      <c r="C34" s="97" t="s">
        <v>47</v>
      </c>
      <c r="D34" s="95">
        <v>1</v>
      </c>
      <c r="E34" s="107">
        <v>0</v>
      </c>
      <c r="F34" s="98">
        <v>256440</v>
      </c>
      <c r="G34" s="99">
        <v>1</v>
      </c>
      <c r="H34" s="99">
        <v>1</v>
      </c>
      <c r="I34" s="99">
        <v>1</v>
      </c>
      <c r="J34" s="93" t="s">
        <v>27</v>
      </c>
      <c r="K34" s="93" t="s">
        <v>27</v>
      </c>
      <c r="L34" s="93" t="s">
        <v>27</v>
      </c>
      <c r="M34" s="98">
        <v>4440</v>
      </c>
      <c r="N34" s="98">
        <v>4860</v>
      </c>
      <c r="O34" s="98">
        <v>9720</v>
      </c>
      <c r="P34" s="98">
        <v>119880</v>
      </c>
      <c r="Q34" s="98">
        <f t="shared" si="2"/>
        <v>261300</v>
      </c>
      <c r="R34" s="98">
        <f t="shared" si="3"/>
        <v>271020</v>
      </c>
      <c r="S34" s="125" t="s">
        <v>20</v>
      </c>
      <c r="T34" s="81"/>
    </row>
    <row r="35" spans="1:20" ht="21.75">
      <c r="A35" s="95"/>
      <c r="B35" s="119" t="s">
        <v>52</v>
      </c>
      <c r="C35" s="97"/>
      <c r="D35" s="95"/>
      <c r="E35" s="107"/>
      <c r="F35" s="98"/>
      <c r="G35" s="99"/>
      <c r="H35" s="99"/>
      <c r="I35" s="99"/>
      <c r="J35" s="93"/>
      <c r="K35" s="93"/>
      <c r="L35" s="93"/>
      <c r="M35" s="98"/>
      <c r="N35" s="98"/>
      <c r="O35" s="98"/>
      <c r="P35" s="98"/>
      <c r="Q35" s="98"/>
      <c r="R35" s="98"/>
      <c r="S35" s="125"/>
      <c r="T35" s="81"/>
    </row>
    <row r="36" spans="1:20" ht="21.75">
      <c r="A36" s="118">
        <v>25</v>
      </c>
      <c r="B36" s="108" t="s">
        <v>146</v>
      </c>
      <c r="C36" s="97" t="s">
        <v>49</v>
      </c>
      <c r="D36" s="118">
        <v>1</v>
      </c>
      <c r="E36" s="118">
        <v>1</v>
      </c>
      <c r="F36" s="120">
        <v>144360</v>
      </c>
      <c r="G36" s="118">
        <v>1</v>
      </c>
      <c r="H36" s="118">
        <v>1</v>
      </c>
      <c r="I36" s="118">
        <v>1</v>
      </c>
      <c r="J36" s="93" t="s">
        <v>27</v>
      </c>
      <c r="K36" s="93" t="s">
        <v>27</v>
      </c>
      <c r="L36" s="93" t="s">
        <v>27</v>
      </c>
      <c r="M36" s="120">
        <v>5400</v>
      </c>
      <c r="N36" s="120">
        <v>2940</v>
      </c>
      <c r="O36" s="120">
        <v>6120</v>
      </c>
      <c r="P36" s="120">
        <v>138720</v>
      </c>
      <c r="Q36" s="98">
        <f t="shared" si="2"/>
        <v>147300</v>
      </c>
      <c r="R36" s="98">
        <f t="shared" si="3"/>
        <v>153420</v>
      </c>
      <c r="S36" s="101"/>
      <c r="T36" s="81"/>
    </row>
    <row r="37" spans="1:20" ht="21.75">
      <c r="A37" s="118">
        <v>26</v>
      </c>
      <c r="B37" s="108" t="s">
        <v>150</v>
      </c>
      <c r="C37" s="97" t="s">
        <v>49</v>
      </c>
      <c r="D37" s="118">
        <v>1</v>
      </c>
      <c r="E37" s="118">
        <v>1</v>
      </c>
      <c r="F37" s="120">
        <v>127080</v>
      </c>
      <c r="G37" s="118">
        <v>1</v>
      </c>
      <c r="H37" s="118">
        <v>1</v>
      </c>
      <c r="I37" s="118">
        <v>1</v>
      </c>
      <c r="J37" s="93" t="s">
        <v>27</v>
      </c>
      <c r="K37" s="93" t="s">
        <v>27</v>
      </c>
      <c r="L37" s="93" t="s">
        <v>27</v>
      </c>
      <c r="M37" s="120">
        <v>4800</v>
      </c>
      <c r="N37" s="120">
        <v>2580</v>
      </c>
      <c r="O37" s="120">
        <v>5400</v>
      </c>
      <c r="P37" s="120">
        <v>122160</v>
      </c>
      <c r="Q37" s="98">
        <f t="shared" si="2"/>
        <v>129660</v>
      </c>
      <c r="R37" s="98">
        <f t="shared" si="3"/>
        <v>135060</v>
      </c>
      <c r="S37" s="101"/>
      <c r="T37" s="81"/>
    </row>
    <row r="38" spans="1:20" ht="21.75">
      <c r="A38" s="118">
        <v>27</v>
      </c>
      <c r="B38" s="126" t="s">
        <v>188</v>
      </c>
      <c r="C38" s="97" t="s">
        <v>49</v>
      </c>
      <c r="D38" s="118">
        <v>1</v>
      </c>
      <c r="E38" s="118">
        <v>1</v>
      </c>
      <c r="F38" s="120">
        <v>136080</v>
      </c>
      <c r="G38" s="118">
        <v>1</v>
      </c>
      <c r="H38" s="118">
        <v>1</v>
      </c>
      <c r="I38" s="118">
        <v>1</v>
      </c>
      <c r="J38" s="93" t="s">
        <v>27</v>
      </c>
      <c r="K38" s="93" t="s">
        <v>27</v>
      </c>
      <c r="L38" s="93" t="s">
        <v>27</v>
      </c>
      <c r="M38" s="120">
        <v>5040</v>
      </c>
      <c r="N38" s="120">
        <v>2760</v>
      </c>
      <c r="O38" s="120">
        <v>5760</v>
      </c>
      <c r="P38" s="120">
        <v>130800</v>
      </c>
      <c r="Q38" s="98">
        <f t="shared" si="2"/>
        <v>138840</v>
      </c>
      <c r="R38" s="98">
        <f t="shared" si="3"/>
        <v>144600</v>
      </c>
      <c r="S38" s="127"/>
      <c r="T38" s="81"/>
    </row>
    <row r="39" spans="1:20" ht="21.75">
      <c r="A39" s="102">
        <v>0</v>
      </c>
      <c r="B39" s="122" t="s">
        <v>173</v>
      </c>
      <c r="C39" s="123"/>
      <c r="D39" s="102">
        <v>0</v>
      </c>
      <c r="E39" s="102">
        <v>0</v>
      </c>
      <c r="F39" s="105">
        <v>0</v>
      </c>
      <c r="G39" s="102">
        <v>0</v>
      </c>
      <c r="H39" s="102">
        <v>0</v>
      </c>
      <c r="I39" s="102">
        <v>0</v>
      </c>
      <c r="J39" s="124"/>
      <c r="K39" s="124"/>
      <c r="L39" s="124"/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22"/>
      <c r="T39" s="81"/>
    </row>
    <row r="40" spans="1:20" ht="21.75">
      <c r="A40" s="95">
        <v>28</v>
      </c>
      <c r="B40" s="96" t="s">
        <v>189</v>
      </c>
      <c r="C40" s="97" t="s">
        <v>18</v>
      </c>
      <c r="D40" s="95">
        <v>1</v>
      </c>
      <c r="E40" s="99">
        <v>1</v>
      </c>
      <c r="F40" s="98">
        <v>371760</v>
      </c>
      <c r="G40" s="99">
        <v>1</v>
      </c>
      <c r="H40" s="99">
        <v>1</v>
      </c>
      <c r="I40" s="99">
        <v>1</v>
      </c>
      <c r="J40" s="93" t="s">
        <v>27</v>
      </c>
      <c r="K40" s="93" t="s">
        <v>27</v>
      </c>
      <c r="L40" s="93" t="s">
        <v>27</v>
      </c>
      <c r="M40" s="98">
        <v>11880</v>
      </c>
      <c r="N40" s="98">
        <v>3300</v>
      </c>
      <c r="O40" s="98">
        <v>12960</v>
      </c>
      <c r="P40" s="98">
        <v>359520</v>
      </c>
      <c r="Q40" s="98">
        <f t="shared" si="2"/>
        <v>375060</v>
      </c>
      <c r="R40" s="98">
        <f t="shared" si="3"/>
        <v>388020</v>
      </c>
      <c r="S40" s="101"/>
      <c r="T40" s="81"/>
    </row>
    <row r="41" spans="1:20" ht="21.75">
      <c r="A41" s="95">
        <v>29</v>
      </c>
      <c r="B41" s="96" t="s">
        <v>155</v>
      </c>
      <c r="C41" s="97" t="s">
        <v>170</v>
      </c>
      <c r="D41" s="118">
        <v>1</v>
      </c>
      <c r="E41" s="118">
        <v>1</v>
      </c>
      <c r="F41" s="120">
        <v>221280</v>
      </c>
      <c r="G41" s="118">
        <v>1</v>
      </c>
      <c r="H41" s="118">
        <v>1</v>
      </c>
      <c r="I41" s="118">
        <v>1</v>
      </c>
      <c r="J41" s="93" t="s">
        <v>27</v>
      </c>
      <c r="K41" s="93" t="s">
        <v>27</v>
      </c>
      <c r="L41" s="93" t="s">
        <v>27</v>
      </c>
      <c r="M41" s="98">
        <v>9240</v>
      </c>
      <c r="N41" s="98">
        <v>2220</v>
      </c>
      <c r="O41" s="98">
        <v>9240</v>
      </c>
      <c r="P41" s="98">
        <v>212280</v>
      </c>
      <c r="Q41" s="98">
        <f t="shared" si="2"/>
        <v>223500</v>
      </c>
      <c r="R41" s="98">
        <f t="shared" si="3"/>
        <v>232740</v>
      </c>
      <c r="S41" s="125"/>
      <c r="T41" s="81"/>
    </row>
    <row r="42" spans="1:20" ht="21.75">
      <c r="A42" s="95">
        <v>30</v>
      </c>
      <c r="B42" s="96" t="s">
        <v>155</v>
      </c>
      <c r="C42" s="97" t="s">
        <v>47</v>
      </c>
      <c r="D42" s="118">
        <v>1</v>
      </c>
      <c r="E42" s="128">
        <v>0</v>
      </c>
      <c r="F42" s="120">
        <v>256440</v>
      </c>
      <c r="G42" s="118">
        <v>1</v>
      </c>
      <c r="H42" s="118">
        <v>1</v>
      </c>
      <c r="I42" s="118">
        <v>1</v>
      </c>
      <c r="J42" s="93" t="s">
        <v>27</v>
      </c>
      <c r="K42" s="93" t="s">
        <v>27</v>
      </c>
      <c r="L42" s="93" t="s">
        <v>27</v>
      </c>
      <c r="M42" s="98">
        <v>5640</v>
      </c>
      <c r="N42" s="98">
        <v>4860</v>
      </c>
      <c r="O42" s="98">
        <v>9720</v>
      </c>
      <c r="P42" s="98">
        <v>171420</v>
      </c>
      <c r="Q42" s="98">
        <f t="shared" si="2"/>
        <v>261300</v>
      </c>
      <c r="R42" s="98">
        <f t="shared" si="3"/>
        <v>271020</v>
      </c>
      <c r="S42" s="125" t="s">
        <v>20</v>
      </c>
      <c r="T42" s="81"/>
    </row>
    <row r="43" spans="1:20" ht="21.75">
      <c r="A43" s="95"/>
      <c r="B43" s="119" t="s">
        <v>52</v>
      </c>
      <c r="C43" s="97"/>
      <c r="D43" s="118"/>
      <c r="E43" s="128"/>
      <c r="F43" s="120"/>
      <c r="G43" s="118"/>
      <c r="H43" s="118"/>
      <c r="I43" s="118"/>
      <c r="J43" s="93"/>
      <c r="K43" s="93"/>
      <c r="L43" s="93"/>
      <c r="M43" s="98"/>
      <c r="N43" s="98"/>
      <c r="O43" s="98"/>
      <c r="P43" s="98"/>
      <c r="Q43" s="98"/>
      <c r="R43" s="98"/>
      <c r="S43" s="125"/>
      <c r="T43" s="81"/>
    </row>
    <row r="44" spans="1:20" ht="21.75">
      <c r="A44" s="118">
        <v>31</v>
      </c>
      <c r="B44" s="108" t="s">
        <v>154</v>
      </c>
      <c r="C44" s="97" t="s">
        <v>49</v>
      </c>
      <c r="D44" s="118">
        <v>1</v>
      </c>
      <c r="E44" s="118">
        <v>1</v>
      </c>
      <c r="F44" s="120">
        <v>137640</v>
      </c>
      <c r="G44" s="118">
        <v>1</v>
      </c>
      <c r="H44" s="118">
        <v>1</v>
      </c>
      <c r="I44" s="118">
        <v>1</v>
      </c>
      <c r="J44" s="93" t="s">
        <v>27</v>
      </c>
      <c r="K44" s="93" t="s">
        <v>27</v>
      </c>
      <c r="L44" s="93" t="s">
        <v>27</v>
      </c>
      <c r="M44" s="120">
        <v>5160</v>
      </c>
      <c r="N44" s="120">
        <v>2760</v>
      </c>
      <c r="O44" s="120">
        <v>5760</v>
      </c>
      <c r="P44" s="120">
        <v>132960</v>
      </c>
      <c r="Q44" s="98">
        <f t="shared" si="2"/>
        <v>140400</v>
      </c>
      <c r="R44" s="98">
        <f t="shared" si="3"/>
        <v>146160</v>
      </c>
      <c r="S44" s="101"/>
      <c r="T44" s="81"/>
    </row>
    <row r="45" spans="1:20" ht="21.75">
      <c r="A45" s="118">
        <v>32</v>
      </c>
      <c r="B45" s="108" t="s">
        <v>153</v>
      </c>
      <c r="C45" s="97" t="s">
        <v>49</v>
      </c>
      <c r="D45" s="118">
        <v>1</v>
      </c>
      <c r="E45" s="118">
        <v>1</v>
      </c>
      <c r="F45" s="120">
        <v>130080</v>
      </c>
      <c r="G45" s="118">
        <v>1</v>
      </c>
      <c r="H45" s="118">
        <v>1</v>
      </c>
      <c r="I45" s="118">
        <v>1</v>
      </c>
      <c r="J45" s="93" t="s">
        <v>27</v>
      </c>
      <c r="K45" s="93" t="s">
        <v>27</v>
      </c>
      <c r="L45" s="93" t="s">
        <v>27</v>
      </c>
      <c r="M45" s="120">
        <v>4560</v>
      </c>
      <c r="N45" s="120">
        <v>2640</v>
      </c>
      <c r="O45" s="120">
        <v>5280</v>
      </c>
      <c r="P45" s="120">
        <v>117360</v>
      </c>
      <c r="Q45" s="98">
        <f t="shared" si="2"/>
        <v>132720</v>
      </c>
      <c r="R45" s="98">
        <f t="shared" si="3"/>
        <v>138000</v>
      </c>
      <c r="S45" s="101" t="s">
        <v>20</v>
      </c>
      <c r="T45" s="81"/>
    </row>
    <row r="46" spans="1:20" ht="21.75">
      <c r="A46" s="129"/>
      <c r="B46" s="429"/>
      <c r="C46" s="429"/>
      <c r="D46" s="129">
        <f aca="true" t="shared" si="4" ref="D46:I46">SUM(D7:D45)</f>
        <v>37</v>
      </c>
      <c r="E46" s="129">
        <f t="shared" si="4"/>
        <v>34</v>
      </c>
      <c r="F46" s="130">
        <f t="shared" si="4"/>
        <v>6566340</v>
      </c>
      <c r="G46" s="129">
        <f t="shared" si="4"/>
        <v>37</v>
      </c>
      <c r="H46" s="129">
        <f t="shared" si="4"/>
        <v>37</v>
      </c>
      <c r="I46" s="129">
        <f t="shared" si="4"/>
        <v>37</v>
      </c>
      <c r="J46" s="131">
        <v>0</v>
      </c>
      <c r="K46" s="131">
        <v>0</v>
      </c>
      <c r="L46" s="131">
        <v>0</v>
      </c>
      <c r="M46" s="130">
        <f aca="true" t="shared" si="5" ref="M46:R46">SUM(M7:M45)</f>
        <v>203460</v>
      </c>
      <c r="N46" s="130">
        <f t="shared" si="5"/>
        <v>75360</v>
      </c>
      <c r="O46" s="130">
        <f t="shared" si="5"/>
        <v>229680</v>
      </c>
      <c r="P46" s="130">
        <f t="shared" si="5"/>
        <v>5782140</v>
      </c>
      <c r="Q46" s="130">
        <f t="shared" si="5"/>
        <v>6641700</v>
      </c>
      <c r="R46" s="130">
        <f t="shared" si="5"/>
        <v>6871380</v>
      </c>
      <c r="S46" s="132"/>
      <c r="T46" s="81"/>
    </row>
    <row r="47" spans="1:20" ht="21.75">
      <c r="A47" s="133" t="s">
        <v>112</v>
      </c>
      <c r="B47" s="419" t="s">
        <v>193</v>
      </c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134">
        <f>P46*20%</f>
        <v>1156428</v>
      </c>
      <c r="Q47" s="134">
        <f>Q46*20%</f>
        <v>1328340</v>
      </c>
      <c r="R47" s="134">
        <f>R46*20%</f>
        <v>1374276</v>
      </c>
      <c r="S47" s="135"/>
      <c r="T47" s="81"/>
    </row>
    <row r="48" spans="1:20" ht="21.75">
      <c r="A48" s="133" t="s">
        <v>113</v>
      </c>
      <c r="B48" s="419" t="s">
        <v>194</v>
      </c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134">
        <f>P46+P47</f>
        <v>6938568</v>
      </c>
      <c r="Q48" s="134">
        <f>Q46+Q47</f>
        <v>7970040</v>
      </c>
      <c r="R48" s="134">
        <f>R46+R47</f>
        <v>8245656</v>
      </c>
      <c r="S48" s="135"/>
      <c r="T48" s="81"/>
    </row>
    <row r="49" spans="1:20" ht="21.75">
      <c r="A49" s="133" t="s">
        <v>114</v>
      </c>
      <c r="B49" s="419" t="s">
        <v>195</v>
      </c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134">
        <v>22973000</v>
      </c>
      <c r="Q49" s="134">
        <v>22873000</v>
      </c>
      <c r="R49" s="134">
        <f>(Q49*5%)+Q49</f>
        <v>24016650</v>
      </c>
      <c r="S49" s="135"/>
      <c r="T49" s="81"/>
    </row>
    <row r="50" spans="1:20" ht="21.75">
      <c r="A50" s="133" t="s">
        <v>115</v>
      </c>
      <c r="B50" s="419" t="s">
        <v>196</v>
      </c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136">
        <f>(P48*100)/P49</f>
        <v>30.203142819831978</v>
      </c>
      <c r="Q50" s="136">
        <f>(Q48*100)/Q49</f>
        <v>34.84475145367901</v>
      </c>
      <c r="R50" s="136">
        <f>(R48*100)/R49</f>
        <v>34.33308142476157</v>
      </c>
      <c r="S50" s="135"/>
      <c r="T50" s="81"/>
    </row>
    <row r="51" spans="1:20" ht="21.75">
      <c r="A51" s="137"/>
      <c r="B51" s="138"/>
      <c r="C51" s="137"/>
      <c r="D51" s="137"/>
      <c r="E51" s="137"/>
      <c r="F51" s="137"/>
      <c r="G51" s="137"/>
      <c r="H51" s="137"/>
      <c r="I51" s="137"/>
      <c r="J51" s="137"/>
      <c r="K51" s="137"/>
      <c r="L51" s="139"/>
      <c r="M51" s="137"/>
      <c r="N51" s="137"/>
      <c r="O51" s="137"/>
      <c r="P51" s="137"/>
      <c r="Q51" s="140"/>
      <c r="R51" s="137"/>
      <c r="S51" s="135"/>
      <c r="T51" s="81"/>
    </row>
    <row r="52" spans="1:20" ht="21.75">
      <c r="A52" s="137"/>
      <c r="B52" s="138"/>
      <c r="C52" s="137"/>
      <c r="D52" s="137"/>
      <c r="E52" s="137"/>
      <c r="F52" s="137"/>
      <c r="G52" s="137"/>
      <c r="H52" s="137"/>
      <c r="I52" s="137"/>
      <c r="J52" s="137"/>
      <c r="K52" s="137"/>
      <c r="L52" s="139"/>
      <c r="M52" s="137"/>
      <c r="N52" s="137"/>
      <c r="O52" s="137"/>
      <c r="P52" s="137"/>
      <c r="Q52" s="140"/>
      <c r="R52" s="137"/>
      <c r="S52" s="135"/>
      <c r="T52" s="81"/>
    </row>
    <row r="53" spans="1:20" ht="21.75">
      <c r="A53" s="137"/>
      <c r="B53" s="138"/>
      <c r="C53" s="137"/>
      <c r="D53" s="137"/>
      <c r="E53" s="137"/>
      <c r="F53" s="137"/>
      <c r="G53" s="137"/>
      <c r="H53" s="137"/>
      <c r="I53" s="137"/>
      <c r="J53" s="137"/>
      <c r="K53" s="137"/>
      <c r="L53" s="139"/>
      <c r="M53" s="137"/>
      <c r="N53" s="137"/>
      <c r="O53" s="137"/>
      <c r="P53" s="137"/>
      <c r="Q53" s="141"/>
      <c r="R53" s="137"/>
      <c r="S53" s="135"/>
      <c r="T53" s="81"/>
    </row>
    <row r="54" spans="1:20" ht="21.75">
      <c r="A54" s="137"/>
      <c r="B54" s="138"/>
      <c r="C54" s="137"/>
      <c r="D54" s="137"/>
      <c r="E54" s="137"/>
      <c r="F54" s="137"/>
      <c r="G54" s="137"/>
      <c r="H54" s="137"/>
      <c r="I54" s="137"/>
      <c r="J54" s="137"/>
      <c r="K54" s="137"/>
      <c r="L54" s="139"/>
      <c r="M54" s="137"/>
      <c r="N54" s="137"/>
      <c r="O54" s="137"/>
      <c r="P54" s="137"/>
      <c r="Q54" s="137"/>
      <c r="R54" s="137"/>
      <c r="S54" s="135"/>
      <c r="T54" s="81"/>
    </row>
    <row r="55" spans="1:20" ht="21.75">
      <c r="A55" s="137"/>
      <c r="B55" s="138"/>
      <c r="C55" s="137"/>
      <c r="D55" s="137"/>
      <c r="E55" s="137"/>
      <c r="F55" s="137"/>
      <c r="G55" s="137"/>
      <c r="H55" s="137"/>
      <c r="I55" s="137"/>
      <c r="J55" s="137"/>
      <c r="K55" s="137"/>
      <c r="L55" s="139"/>
      <c r="M55" s="137"/>
      <c r="N55" s="137"/>
      <c r="O55" s="137"/>
      <c r="P55" s="137"/>
      <c r="Q55" s="137"/>
      <c r="R55" s="137"/>
      <c r="S55" s="135"/>
      <c r="T55" s="81"/>
    </row>
    <row r="56" spans="1:20" ht="21.75">
      <c r="A56" s="137"/>
      <c r="B56" s="138"/>
      <c r="C56" s="137"/>
      <c r="D56" s="137"/>
      <c r="E56" s="137"/>
      <c r="F56" s="137"/>
      <c r="G56" s="137"/>
      <c r="H56" s="137"/>
      <c r="I56" s="137"/>
      <c r="J56" s="137"/>
      <c r="K56" s="137"/>
      <c r="L56" s="139"/>
      <c r="M56" s="137"/>
      <c r="N56" s="137"/>
      <c r="O56" s="137"/>
      <c r="P56" s="137"/>
      <c r="Q56" s="137"/>
      <c r="R56" s="137"/>
      <c r="S56" s="135"/>
      <c r="T56" s="81"/>
    </row>
    <row r="57" spans="1:20" ht="21.75">
      <c r="A57" s="137"/>
      <c r="B57" s="138"/>
      <c r="C57" s="137"/>
      <c r="D57" s="137"/>
      <c r="E57" s="137"/>
      <c r="F57" s="137"/>
      <c r="G57" s="137"/>
      <c r="H57" s="137"/>
      <c r="I57" s="137"/>
      <c r="J57" s="137"/>
      <c r="K57" s="137"/>
      <c r="L57" s="139"/>
      <c r="M57" s="137"/>
      <c r="N57" s="137"/>
      <c r="O57" s="137"/>
      <c r="P57" s="137"/>
      <c r="Q57" s="137"/>
      <c r="R57" s="137"/>
      <c r="S57" s="135"/>
      <c r="T57" s="81"/>
    </row>
    <row r="58" spans="1:20" ht="21.75">
      <c r="A58" s="137"/>
      <c r="B58" s="138"/>
      <c r="C58" s="137"/>
      <c r="D58" s="137"/>
      <c r="E58" s="137"/>
      <c r="F58" s="137"/>
      <c r="G58" s="137"/>
      <c r="H58" s="137"/>
      <c r="I58" s="137"/>
      <c r="J58" s="137"/>
      <c r="K58" s="137"/>
      <c r="L58" s="139"/>
      <c r="M58" s="137"/>
      <c r="N58" s="137"/>
      <c r="O58" s="137"/>
      <c r="P58" s="137"/>
      <c r="Q58" s="137"/>
      <c r="R58" s="137"/>
      <c r="S58" s="135"/>
      <c r="T58" s="81"/>
    </row>
  </sheetData>
  <sheetProtection/>
  <mergeCells count="19">
    <mergeCell ref="B2:S2"/>
    <mergeCell ref="B3:B6"/>
    <mergeCell ref="C3:C6"/>
    <mergeCell ref="G3:I3"/>
    <mergeCell ref="J4:L4"/>
    <mergeCell ref="J5:L5"/>
    <mergeCell ref="S3:S6"/>
    <mergeCell ref="G4:I4"/>
    <mergeCell ref="G5:I5"/>
    <mergeCell ref="B49:O49"/>
    <mergeCell ref="B50:O50"/>
    <mergeCell ref="M3:O5"/>
    <mergeCell ref="P3:R5"/>
    <mergeCell ref="B46:C46"/>
    <mergeCell ref="A3:A6"/>
    <mergeCell ref="E3:F5"/>
    <mergeCell ref="J3:L3"/>
    <mergeCell ref="B47:O47"/>
    <mergeCell ref="B48:O48"/>
  </mergeCells>
  <printOptions horizontalCentered="1"/>
  <pageMargins left="0" right="0" top="0.5905511811023623" bottom="0.3937007874015748" header="0.15748031496062992" footer="0.1574803149606299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0"/>
  <sheetViews>
    <sheetView zoomScale="110" zoomScaleNormal="110" zoomScalePageLayoutView="0" workbookViewId="0" topLeftCell="A1">
      <selection activeCell="E44" sqref="E44"/>
    </sheetView>
  </sheetViews>
  <sheetFormatPr defaultColWidth="9.140625" defaultRowHeight="15"/>
  <cols>
    <col min="1" max="1" width="4.140625" style="4" customWidth="1"/>
    <col min="2" max="2" width="22.421875" style="3" bestFit="1" customWidth="1"/>
    <col min="3" max="3" width="25.00390625" style="3" customWidth="1"/>
    <col min="4" max="4" width="10.00390625" style="4" bestFit="1" customWidth="1"/>
    <col min="5" max="5" width="11.421875" style="4" bestFit="1" customWidth="1"/>
    <col min="6" max="6" width="9.00390625" style="39" bestFit="1" customWidth="1"/>
    <col min="7" max="7" width="11.00390625" style="4" bestFit="1" customWidth="1"/>
    <col min="8" max="8" width="11.421875" style="4" bestFit="1" customWidth="1"/>
    <col min="9" max="9" width="9.00390625" style="39" bestFit="1" customWidth="1"/>
    <col min="10" max="10" width="10.8515625" style="4" bestFit="1" customWidth="1"/>
    <col min="11" max="11" width="10.7109375" style="4" bestFit="1" customWidth="1"/>
    <col min="12" max="16384" width="9.140625" style="1" customWidth="1"/>
  </cols>
  <sheetData>
    <row r="1" spans="1:19" ht="21.75">
      <c r="A1" s="80" t="s">
        <v>99</v>
      </c>
      <c r="B1" s="80"/>
      <c r="C1" s="81"/>
      <c r="D1" s="81"/>
      <c r="E1" s="81"/>
      <c r="F1" s="184"/>
      <c r="G1" s="81"/>
      <c r="H1" s="81"/>
      <c r="I1" s="184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21.75">
      <c r="A2" s="81"/>
      <c r="B2" s="434"/>
      <c r="C2" s="434"/>
      <c r="D2" s="434"/>
      <c r="E2" s="434"/>
      <c r="F2" s="434"/>
      <c r="G2" s="434"/>
      <c r="H2" s="434"/>
      <c r="I2" s="434"/>
      <c r="J2" s="434"/>
      <c r="K2" s="81"/>
      <c r="L2" s="81"/>
      <c r="M2" s="81"/>
      <c r="N2" s="81"/>
      <c r="O2" s="81"/>
      <c r="P2" s="81"/>
      <c r="Q2" s="81"/>
      <c r="R2" s="81"/>
      <c r="S2" s="81"/>
    </row>
    <row r="3" spans="1:19" ht="18.75" customHeight="1">
      <c r="A3" s="430" t="s">
        <v>64</v>
      </c>
      <c r="B3" s="185"/>
      <c r="C3" s="435" t="s">
        <v>0</v>
      </c>
      <c r="D3" s="430" t="s">
        <v>2</v>
      </c>
      <c r="E3" s="433"/>
      <c r="F3" s="433"/>
      <c r="G3" s="433"/>
      <c r="H3" s="442"/>
      <c r="I3" s="443"/>
      <c r="J3" s="444"/>
      <c r="K3" s="430" t="s">
        <v>322</v>
      </c>
      <c r="L3" s="81"/>
      <c r="M3" s="81"/>
      <c r="N3" s="81"/>
      <c r="O3" s="81"/>
      <c r="P3" s="81"/>
      <c r="Q3" s="81"/>
      <c r="R3" s="81"/>
      <c r="S3" s="81"/>
    </row>
    <row r="4" spans="1:19" ht="21.75">
      <c r="A4" s="431"/>
      <c r="B4" s="85" t="s">
        <v>6</v>
      </c>
      <c r="C4" s="436"/>
      <c r="D4" s="431"/>
      <c r="E4" s="438" t="s">
        <v>83</v>
      </c>
      <c r="F4" s="438"/>
      <c r="G4" s="438"/>
      <c r="H4" s="445" t="s">
        <v>84</v>
      </c>
      <c r="I4" s="446"/>
      <c r="J4" s="447"/>
      <c r="K4" s="431"/>
      <c r="L4" s="81"/>
      <c r="M4" s="81"/>
      <c r="N4" s="81"/>
      <c r="O4" s="81"/>
      <c r="P4" s="81"/>
      <c r="Q4" s="81"/>
      <c r="R4" s="81"/>
      <c r="S4" s="81"/>
    </row>
    <row r="5" spans="1:19" ht="43.5">
      <c r="A5" s="431"/>
      <c r="B5" s="85" t="s">
        <v>8</v>
      </c>
      <c r="C5" s="436"/>
      <c r="D5" s="431"/>
      <c r="E5" s="438"/>
      <c r="F5" s="438"/>
      <c r="G5" s="438"/>
      <c r="H5" s="448"/>
      <c r="I5" s="449"/>
      <c r="J5" s="450"/>
      <c r="K5" s="431"/>
      <c r="L5" s="81"/>
      <c r="M5" s="81"/>
      <c r="N5" s="81"/>
      <c r="O5" s="81"/>
      <c r="P5" s="81"/>
      <c r="Q5" s="81"/>
      <c r="R5" s="81"/>
      <c r="S5" s="81"/>
    </row>
    <row r="6" spans="1:19" ht="21.75">
      <c r="A6" s="432"/>
      <c r="B6" s="88"/>
      <c r="C6" s="437"/>
      <c r="D6" s="432"/>
      <c r="E6" s="87" t="s">
        <v>81</v>
      </c>
      <c r="F6" s="87" t="s">
        <v>80</v>
      </c>
      <c r="G6" s="187" t="s">
        <v>82</v>
      </c>
      <c r="H6" s="87" t="s">
        <v>81</v>
      </c>
      <c r="I6" s="87" t="s">
        <v>80</v>
      </c>
      <c r="J6" s="187" t="s">
        <v>82</v>
      </c>
      <c r="K6" s="432"/>
      <c r="L6" s="81"/>
      <c r="M6" s="81"/>
      <c r="N6" s="81"/>
      <c r="O6" s="81"/>
      <c r="P6" s="81"/>
      <c r="Q6" s="81"/>
      <c r="R6" s="81"/>
      <c r="S6" s="81"/>
    </row>
    <row r="7" spans="1:19" ht="21.75">
      <c r="A7" s="208"/>
      <c r="B7" s="209"/>
      <c r="C7" s="210"/>
      <c r="D7" s="208"/>
      <c r="E7" s="211" t="s">
        <v>384</v>
      </c>
      <c r="F7" s="211" t="s">
        <v>112</v>
      </c>
      <c r="G7" s="212" t="s">
        <v>386</v>
      </c>
      <c r="H7" s="211" t="s">
        <v>114</v>
      </c>
      <c r="I7" s="211" t="s">
        <v>115</v>
      </c>
      <c r="J7" s="212" t="s">
        <v>385</v>
      </c>
      <c r="K7" s="208" t="s">
        <v>387</v>
      </c>
      <c r="L7" s="81"/>
      <c r="M7" s="81"/>
      <c r="N7" s="81"/>
      <c r="O7" s="81"/>
      <c r="P7" s="81"/>
      <c r="Q7" s="81"/>
      <c r="R7" s="81"/>
      <c r="S7" s="81"/>
    </row>
    <row r="8" spans="1:19" ht="21.75">
      <c r="A8" s="241">
        <v>1</v>
      </c>
      <c r="B8" s="193" t="s">
        <v>13</v>
      </c>
      <c r="C8" s="90" t="s">
        <v>14</v>
      </c>
      <c r="D8" s="91" t="s">
        <v>16</v>
      </c>
      <c r="E8" s="92">
        <v>31290</v>
      </c>
      <c r="F8" s="89">
        <v>6</v>
      </c>
      <c r="G8" s="92">
        <f>E8*F8</f>
        <v>187740</v>
      </c>
      <c r="H8" s="92">
        <v>31290</v>
      </c>
      <c r="I8" s="89">
        <v>6</v>
      </c>
      <c r="J8" s="92">
        <f>H8*I8</f>
        <v>187740</v>
      </c>
      <c r="K8" s="188">
        <f>G8+J8</f>
        <v>375480</v>
      </c>
      <c r="L8" s="81"/>
      <c r="M8" s="81"/>
      <c r="N8" s="81"/>
      <c r="O8" s="81"/>
      <c r="P8" s="81"/>
      <c r="Q8" s="81"/>
      <c r="R8" s="81"/>
      <c r="S8" s="81"/>
    </row>
    <row r="9" spans="1:19" ht="21.75">
      <c r="A9" s="201">
        <v>2</v>
      </c>
      <c r="B9" s="153" t="s">
        <v>21</v>
      </c>
      <c r="C9" s="96" t="s">
        <v>22</v>
      </c>
      <c r="D9" s="97" t="s">
        <v>18</v>
      </c>
      <c r="E9" s="98">
        <v>26460</v>
      </c>
      <c r="F9" s="95">
        <v>6</v>
      </c>
      <c r="G9" s="98">
        <f aca="true" t="shared" si="0" ref="G9:G45">E9*F9</f>
        <v>158760</v>
      </c>
      <c r="H9" s="98">
        <v>26460</v>
      </c>
      <c r="I9" s="95">
        <v>6</v>
      </c>
      <c r="J9" s="98">
        <f aca="true" t="shared" si="1" ref="J9:J45">H9*I9</f>
        <v>158760</v>
      </c>
      <c r="K9" s="189">
        <f aca="true" t="shared" si="2" ref="K9:K45">G9+J9</f>
        <v>317520</v>
      </c>
      <c r="L9" s="81"/>
      <c r="M9" s="81"/>
      <c r="N9" s="81"/>
      <c r="O9" s="81"/>
      <c r="P9" s="81"/>
      <c r="Q9" s="81"/>
      <c r="R9" s="81"/>
      <c r="S9" s="81"/>
    </row>
    <row r="10" spans="1:19" ht="21.75">
      <c r="A10" s="242">
        <v>3</v>
      </c>
      <c r="B10" s="156"/>
      <c r="C10" s="96" t="s">
        <v>24</v>
      </c>
      <c r="D10" s="97" t="s">
        <v>74</v>
      </c>
      <c r="E10" s="98">
        <v>23820</v>
      </c>
      <c r="F10" s="95">
        <v>6</v>
      </c>
      <c r="G10" s="98">
        <f t="shared" si="0"/>
        <v>142920</v>
      </c>
      <c r="H10" s="98">
        <v>24010</v>
      </c>
      <c r="I10" s="95">
        <v>6</v>
      </c>
      <c r="J10" s="98">
        <f>H10*I10</f>
        <v>144060</v>
      </c>
      <c r="K10" s="189">
        <f t="shared" si="2"/>
        <v>286980</v>
      </c>
      <c r="L10" s="81"/>
      <c r="M10" s="81"/>
      <c r="N10" s="81"/>
      <c r="O10" s="81"/>
      <c r="P10" s="81"/>
      <c r="Q10" s="81"/>
      <c r="R10" s="81"/>
      <c r="S10" s="81"/>
    </row>
    <row r="11" spans="1:19" ht="21.75">
      <c r="A11" s="201">
        <v>4</v>
      </c>
      <c r="B11" s="96"/>
      <c r="C11" s="96" t="s">
        <v>28</v>
      </c>
      <c r="D11" s="97" t="s">
        <v>74</v>
      </c>
      <c r="E11" s="98">
        <v>21140</v>
      </c>
      <c r="F11" s="95">
        <v>6</v>
      </c>
      <c r="G11" s="98">
        <f t="shared" si="0"/>
        <v>126840</v>
      </c>
      <c r="H11" s="98">
        <v>21140</v>
      </c>
      <c r="I11" s="95">
        <v>6</v>
      </c>
      <c r="J11" s="98">
        <f t="shared" si="1"/>
        <v>126840</v>
      </c>
      <c r="K11" s="189">
        <f t="shared" si="2"/>
        <v>253680</v>
      </c>
      <c r="L11" s="81"/>
      <c r="M11" s="81"/>
      <c r="N11" s="81"/>
      <c r="O11" s="81"/>
      <c r="P11" s="81"/>
      <c r="Q11" s="81"/>
      <c r="R11" s="81"/>
      <c r="S11" s="81"/>
    </row>
    <row r="12" spans="1:19" ht="21.75">
      <c r="A12" s="242">
        <v>5</v>
      </c>
      <c r="B12" s="96"/>
      <c r="C12" s="96" t="s">
        <v>29</v>
      </c>
      <c r="D12" s="97" t="s">
        <v>75</v>
      </c>
      <c r="E12" s="98">
        <v>25970</v>
      </c>
      <c r="F12" s="95">
        <v>6</v>
      </c>
      <c r="G12" s="98">
        <f t="shared" si="0"/>
        <v>155820</v>
      </c>
      <c r="H12" s="98">
        <v>25970</v>
      </c>
      <c r="I12" s="95">
        <v>6</v>
      </c>
      <c r="J12" s="98">
        <f>H12*I12</f>
        <v>155820</v>
      </c>
      <c r="K12" s="189">
        <f t="shared" si="2"/>
        <v>311640</v>
      </c>
      <c r="L12" s="81"/>
      <c r="M12" s="81"/>
      <c r="N12" s="81"/>
      <c r="O12" s="81"/>
      <c r="P12" s="81"/>
      <c r="Q12" s="81"/>
      <c r="R12" s="81"/>
      <c r="S12" s="81"/>
    </row>
    <row r="13" spans="1:19" ht="21.75">
      <c r="A13" s="201">
        <v>6</v>
      </c>
      <c r="B13" s="96"/>
      <c r="C13" s="96" t="s">
        <v>25</v>
      </c>
      <c r="D13" s="97" t="s">
        <v>76</v>
      </c>
      <c r="E13" s="98">
        <v>22040</v>
      </c>
      <c r="F13" s="95">
        <v>6</v>
      </c>
      <c r="G13" s="98">
        <f t="shared" si="0"/>
        <v>132240</v>
      </c>
      <c r="H13" s="98">
        <v>22040</v>
      </c>
      <c r="I13" s="95">
        <v>6</v>
      </c>
      <c r="J13" s="98">
        <f t="shared" si="1"/>
        <v>132240</v>
      </c>
      <c r="K13" s="189">
        <f t="shared" si="2"/>
        <v>264480</v>
      </c>
      <c r="L13" s="81"/>
      <c r="M13" s="81"/>
      <c r="N13" s="81"/>
      <c r="O13" s="81"/>
      <c r="P13" s="81"/>
      <c r="Q13" s="81"/>
      <c r="R13" s="81"/>
      <c r="S13" s="81"/>
    </row>
    <row r="14" spans="1:19" ht="43.5">
      <c r="A14" s="242">
        <v>7</v>
      </c>
      <c r="B14" s="96"/>
      <c r="C14" s="108" t="s">
        <v>33</v>
      </c>
      <c r="D14" s="97" t="s">
        <v>76</v>
      </c>
      <c r="E14" s="98">
        <v>21360</v>
      </c>
      <c r="F14" s="95">
        <v>6</v>
      </c>
      <c r="G14" s="98">
        <f t="shared" si="0"/>
        <v>128160</v>
      </c>
      <c r="H14" s="98">
        <v>21360</v>
      </c>
      <c r="I14" s="95">
        <v>6</v>
      </c>
      <c r="J14" s="98">
        <f t="shared" si="1"/>
        <v>128160</v>
      </c>
      <c r="K14" s="189">
        <f t="shared" si="2"/>
        <v>256320</v>
      </c>
      <c r="L14" s="81"/>
      <c r="M14" s="81"/>
      <c r="N14" s="81"/>
      <c r="O14" s="81"/>
      <c r="P14" s="81"/>
      <c r="Q14" s="81"/>
      <c r="R14" s="81"/>
      <c r="S14" s="81"/>
    </row>
    <row r="15" spans="1:19" ht="43.5">
      <c r="A15" s="201">
        <v>8</v>
      </c>
      <c r="B15" s="96"/>
      <c r="C15" s="108" t="s">
        <v>33</v>
      </c>
      <c r="D15" s="97" t="s">
        <v>47</v>
      </c>
      <c r="E15" s="98">
        <v>17915</v>
      </c>
      <c r="F15" s="95">
        <v>6</v>
      </c>
      <c r="G15" s="98">
        <f>E15*F15</f>
        <v>107490</v>
      </c>
      <c r="H15" s="98">
        <v>24825</v>
      </c>
      <c r="I15" s="95">
        <v>6</v>
      </c>
      <c r="J15" s="98">
        <f>H15*I15</f>
        <v>148950</v>
      </c>
      <c r="K15" s="189">
        <f>G15+J15</f>
        <v>256440</v>
      </c>
      <c r="L15" s="81"/>
      <c r="M15" s="81"/>
      <c r="N15" s="81"/>
      <c r="O15" s="81"/>
      <c r="P15" s="81"/>
      <c r="Q15" s="81"/>
      <c r="R15" s="81"/>
      <c r="S15" s="81"/>
    </row>
    <row r="16" spans="1:19" ht="43.5">
      <c r="A16" s="242">
        <v>9</v>
      </c>
      <c r="B16" s="96"/>
      <c r="C16" s="96" t="s">
        <v>405</v>
      </c>
      <c r="D16" s="97" t="s">
        <v>49</v>
      </c>
      <c r="E16" s="120">
        <v>11470</v>
      </c>
      <c r="F16" s="95">
        <v>6</v>
      </c>
      <c r="G16" s="98">
        <f t="shared" si="0"/>
        <v>68820</v>
      </c>
      <c r="H16" s="120">
        <v>11470</v>
      </c>
      <c r="I16" s="95">
        <v>6</v>
      </c>
      <c r="J16" s="98">
        <f t="shared" si="1"/>
        <v>68820</v>
      </c>
      <c r="K16" s="189">
        <f t="shared" si="2"/>
        <v>137640</v>
      </c>
      <c r="L16" s="81"/>
      <c r="M16" s="81"/>
      <c r="N16" s="81"/>
      <c r="O16" s="81"/>
      <c r="P16" s="81"/>
      <c r="Q16" s="81"/>
      <c r="R16" s="81"/>
      <c r="S16" s="81"/>
    </row>
    <row r="17" spans="1:19" ht="43.5">
      <c r="A17" s="201">
        <v>10</v>
      </c>
      <c r="B17" s="96"/>
      <c r="C17" s="108" t="s">
        <v>405</v>
      </c>
      <c r="D17" s="121" t="s">
        <v>49</v>
      </c>
      <c r="E17" s="120">
        <v>10590</v>
      </c>
      <c r="F17" s="95">
        <v>6</v>
      </c>
      <c r="G17" s="98">
        <f t="shared" si="0"/>
        <v>63540</v>
      </c>
      <c r="H17" s="120">
        <v>10590</v>
      </c>
      <c r="I17" s="95">
        <v>6</v>
      </c>
      <c r="J17" s="98">
        <f t="shared" si="1"/>
        <v>63540</v>
      </c>
      <c r="K17" s="189">
        <f t="shared" si="2"/>
        <v>127080</v>
      </c>
      <c r="L17" s="81"/>
      <c r="M17" s="81"/>
      <c r="N17" s="81"/>
      <c r="O17" s="81"/>
      <c r="P17" s="81"/>
      <c r="Q17" s="81"/>
      <c r="R17" s="81"/>
      <c r="S17" s="81"/>
    </row>
    <row r="18" spans="1:19" ht="21.75">
      <c r="A18" s="242">
        <v>11</v>
      </c>
      <c r="B18" s="96"/>
      <c r="C18" s="96" t="s">
        <v>406</v>
      </c>
      <c r="D18" s="121" t="s">
        <v>49</v>
      </c>
      <c r="E18" s="120">
        <v>10330</v>
      </c>
      <c r="F18" s="95">
        <v>6</v>
      </c>
      <c r="G18" s="98">
        <f t="shared" si="0"/>
        <v>61980</v>
      </c>
      <c r="H18" s="120">
        <v>10330</v>
      </c>
      <c r="I18" s="95">
        <v>6</v>
      </c>
      <c r="J18" s="98">
        <f t="shared" si="1"/>
        <v>61980</v>
      </c>
      <c r="K18" s="189">
        <f t="shared" si="2"/>
        <v>123960</v>
      </c>
      <c r="L18" s="81"/>
      <c r="M18" s="81"/>
      <c r="N18" s="81"/>
      <c r="O18" s="81"/>
      <c r="P18" s="81"/>
      <c r="Q18" s="81"/>
      <c r="R18" s="81"/>
      <c r="S18" s="81"/>
    </row>
    <row r="19" spans="1:19" ht="21.75">
      <c r="A19" s="201">
        <v>12</v>
      </c>
      <c r="B19" s="96"/>
      <c r="C19" s="96" t="s">
        <v>409</v>
      </c>
      <c r="D19" s="121" t="s">
        <v>49</v>
      </c>
      <c r="E19" s="120">
        <v>9400</v>
      </c>
      <c r="F19" s="95">
        <v>6</v>
      </c>
      <c r="G19" s="98">
        <f>E19*F19</f>
        <v>56400</v>
      </c>
      <c r="H19" s="120">
        <v>9400</v>
      </c>
      <c r="I19" s="95">
        <v>6</v>
      </c>
      <c r="J19" s="98">
        <f>H19*I19</f>
        <v>56400</v>
      </c>
      <c r="K19" s="189">
        <f aca="true" t="shared" si="3" ref="K19:K24">G19+J19</f>
        <v>112800</v>
      </c>
      <c r="L19" s="81"/>
      <c r="M19" s="81"/>
      <c r="N19" s="81"/>
      <c r="O19" s="81"/>
      <c r="P19" s="81"/>
      <c r="Q19" s="81"/>
      <c r="R19" s="81"/>
      <c r="S19" s="81"/>
    </row>
    <row r="20" spans="1:19" ht="21.75">
      <c r="A20" s="242">
        <v>13</v>
      </c>
      <c r="B20" s="96"/>
      <c r="C20" s="96" t="s">
        <v>409</v>
      </c>
      <c r="D20" s="121" t="s">
        <v>49</v>
      </c>
      <c r="E20" s="120">
        <v>9400</v>
      </c>
      <c r="F20" s="95">
        <v>6</v>
      </c>
      <c r="G20" s="98">
        <f>E20*F20</f>
        <v>56400</v>
      </c>
      <c r="H20" s="120">
        <v>9400</v>
      </c>
      <c r="I20" s="95">
        <v>6</v>
      </c>
      <c r="J20" s="98">
        <f>H20*I20</f>
        <v>56400</v>
      </c>
      <c r="K20" s="189">
        <f t="shared" si="3"/>
        <v>112800</v>
      </c>
      <c r="L20" s="81"/>
      <c r="M20" s="81"/>
      <c r="N20" s="81"/>
      <c r="O20" s="81"/>
      <c r="P20" s="81"/>
      <c r="Q20" s="81"/>
      <c r="R20" s="81"/>
      <c r="S20" s="81"/>
    </row>
    <row r="21" spans="1:19" ht="21.75">
      <c r="A21" s="201">
        <v>14</v>
      </c>
      <c r="B21" s="96"/>
      <c r="C21" s="108" t="s">
        <v>407</v>
      </c>
      <c r="D21" s="97" t="s">
        <v>26</v>
      </c>
      <c r="E21" s="120">
        <v>9000</v>
      </c>
      <c r="F21" s="95">
        <v>6</v>
      </c>
      <c r="G21" s="98">
        <f t="shared" si="0"/>
        <v>54000</v>
      </c>
      <c r="H21" s="120">
        <v>9000</v>
      </c>
      <c r="I21" s="95">
        <v>6</v>
      </c>
      <c r="J21" s="98">
        <f t="shared" si="1"/>
        <v>54000</v>
      </c>
      <c r="K21" s="189">
        <f t="shared" si="3"/>
        <v>108000</v>
      </c>
      <c r="L21" s="81"/>
      <c r="M21" s="81"/>
      <c r="N21" s="81"/>
      <c r="O21" s="81"/>
      <c r="P21" s="81"/>
      <c r="Q21" s="81"/>
      <c r="R21" s="81"/>
      <c r="S21" s="81"/>
    </row>
    <row r="22" spans="1:19" ht="21.75">
      <c r="A22" s="242">
        <v>15</v>
      </c>
      <c r="B22" s="96"/>
      <c r="C22" s="108" t="s">
        <v>51</v>
      </c>
      <c r="D22" s="121" t="s">
        <v>26</v>
      </c>
      <c r="E22" s="120">
        <v>9000</v>
      </c>
      <c r="F22" s="95">
        <v>6</v>
      </c>
      <c r="G22" s="98">
        <f>E22*F22</f>
        <v>54000</v>
      </c>
      <c r="H22" s="120">
        <v>9000</v>
      </c>
      <c r="I22" s="95">
        <v>6</v>
      </c>
      <c r="J22" s="98">
        <f>H22*I22</f>
        <v>54000</v>
      </c>
      <c r="K22" s="189">
        <f t="shared" si="3"/>
        <v>108000</v>
      </c>
      <c r="L22" s="81"/>
      <c r="M22" s="81"/>
      <c r="N22" s="81"/>
      <c r="O22" s="81"/>
      <c r="P22" s="81"/>
      <c r="Q22" s="81"/>
      <c r="R22" s="81"/>
      <c r="S22" s="81"/>
    </row>
    <row r="23" spans="1:19" ht="21.75">
      <c r="A23" s="201">
        <v>16</v>
      </c>
      <c r="B23" s="96"/>
      <c r="C23" s="108" t="s">
        <v>408</v>
      </c>
      <c r="D23" s="121" t="s">
        <v>26</v>
      </c>
      <c r="E23" s="120">
        <v>9000</v>
      </c>
      <c r="F23" s="95">
        <v>6</v>
      </c>
      <c r="G23" s="98">
        <f>E23*F23</f>
        <v>54000</v>
      </c>
      <c r="H23" s="120">
        <v>9000</v>
      </c>
      <c r="I23" s="95">
        <v>6</v>
      </c>
      <c r="J23" s="98">
        <f>H23*I23</f>
        <v>54000</v>
      </c>
      <c r="K23" s="189">
        <f t="shared" si="3"/>
        <v>108000</v>
      </c>
      <c r="L23" s="81"/>
      <c r="M23" s="81"/>
      <c r="N23" s="81"/>
      <c r="O23" s="81"/>
      <c r="P23" s="81"/>
      <c r="Q23" s="81"/>
      <c r="R23" s="81"/>
      <c r="S23" s="81"/>
    </row>
    <row r="24" spans="1:19" ht="21.75">
      <c r="A24" s="238">
        <v>17</v>
      </c>
      <c r="B24" s="198"/>
      <c r="C24" s="181" t="s">
        <v>53</v>
      </c>
      <c r="D24" s="220" t="s">
        <v>26</v>
      </c>
      <c r="E24" s="231">
        <v>9000</v>
      </c>
      <c r="F24" s="197">
        <v>6</v>
      </c>
      <c r="G24" s="199">
        <f>E24*F24</f>
        <v>54000</v>
      </c>
      <c r="H24" s="231">
        <v>9000</v>
      </c>
      <c r="I24" s="197">
        <v>6</v>
      </c>
      <c r="J24" s="199">
        <f>H24*I24</f>
        <v>54000</v>
      </c>
      <c r="K24" s="200">
        <f t="shared" si="3"/>
        <v>108000</v>
      </c>
      <c r="L24" s="81"/>
      <c r="M24" s="81"/>
      <c r="N24" s="81"/>
      <c r="O24" s="81"/>
      <c r="P24" s="81"/>
      <c r="Q24" s="81"/>
      <c r="R24" s="81"/>
      <c r="S24" s="81"/>
    </row>
    <row r="25" spans="1:19" ht="21.75">
      <c r="A25" s="221"/>
      <c r="B25" s="232"/>
      <c r="C25" s="222"/>
      <c r="D25" s="223"/>
      <c r="E25" s="233"/>
      <c r="F25" s="221"/>
      <c r="G25" s="224"/>
      <c r="H25" s="233"/>
      <c r="I25" s="221"/>
      <c r="J25" s="224"/>
      <c r="K25" s="234"/>
      <c r="L25" s="81"/>
      <c r="M25" s="81"/>
      <c r="N25" s="81"/>
      <c r="O25" s="81"/>
      <c r="P25" s="81"/>
      <c r="Q25" s="81"/>
      <c r="R25" s="81"/>
      <c r="S25" s="81"/>
    </row>
    <row r="26" spans="1:19" ht="21.75">
      <c r="A26" s="226"/>
      <c r="B26" s="235"/>
      <c r="C26" s="227"/>
      <c r="D26" s="228"/>
      <c r="E26" s="236"/>
      <c r="F26" s="226"/>
      <c r="G26" s="229"/>
      <c r="H26" s="236"/>
      <c r="I26" s="226"/>
      <c r="J26" s="229"/>
      <c r="K26" s="237"/>
      <c r="L26" s="81"/>
      <c r="M26" s="81"/>
      <c r="N26" s="81"/>
      <c r="O26" s="81"/>
      <c r="P26" s="81"/>
      <c r="Q26" s="81"/>
      <c r="R26" s="81"/>
      <c r="S26" s="81"/>
    </row>
    <row r="27" spans="1:19" ht="21.75">
      <c r="A27" s="226"/>
      <c r="B27" s="235"/>
      <c r="C27" s="227"/>
      <c r="D27" s="228"/>
      <c r="E27" s="236"/>
      <c r="F27" s="226"/>
      <c r="G27" s="229"/>
      <c r="H27" s="236"/>
      <c r="I27" s="226"/>
      <c r="J27" s="229"/>
      <c r="K27" s="237"/>
      <c r="L27" s="81"/>
      <c r="M27" s="81"/>
      <c r="N27" s="81"/>
      <c r="O27" s="81"/>
      <c r="P27" s="81"/>
      <c r="Q27" s="81"/>
      <c r="R27" s="81"/>
      <c r="S27" s="81"/>
    </row>
    <row r="28" spans="1:19" ht="21.75">
      <c r="A28" s="226"/>
      <c r="B28" s="235"/>
      <c r="C28" s="227"/>
      <c r="D28" s="228"/>
      <c r="E28" s="236"/>
      <c r="F28" s="226"/>
      <c r="G28" s="229"/>
      <c r="H28" s="236"/>
      <c r="I28" s="226"/>
      <c r="J28" s="229"/>
      <c r="K28" s="237"/>
      <c r="L28" s="81"/>
      <c r="M28" s="81"/>
      <c r="N28" s="81"/>
      <c r="O28" s="81"/>
      <c r="P28" s="81"/>
      <c r="Q28" s="81"/>
      <c r="R28" s="81"/>
      <c r="S28" s="81"/>
    </row>
    <row r="29" spans="1:19" ht="21.75">
      <c r="A29" s="204"/>
      <c r="B29" s="205"/>
      <c r="C29" s="217"/>
      <c r="D29" s="218"/>
      <c r="E29" s="239"/>
      <c r="F29" s="204"/>
      <c r="G29" s="206"/>
      <c r="H29" s="239"/>
      <c r="I29" s="204"/>
      <c r="J29" s="206"/>
      <c r="K29" s="207"/>
      <c r="L29" s="81"/>
      <c r="M29" s="81"/>
      <c r="N29" s="81"/>
      <c r="O29" s="81"/>
      <c r="P29" s="81"/>
      <c r="Q29" s="81"/>
      <c r="R29" s="81"/>
      <c r="S29" s="81"/>
    </row>
    <row r="30" spans="1:19" ht="21.75">
      <c r="A30" s="238">
        <v>18</v>
      </c>
      <c r="B30" s="149" t="s">
        <v>35</v>
      </c>
      <c r="C30" s="150" t="s">
        <v>36</v>
      </c>
      <c r="D30" s="194" t="s">
        <v>18</v>
      </c>
      <c r="E30" s="195">
        <v>27480</v>
      </c>
      <c r="F30" s="165">
        <v>6</v>
      </c>
      <c r="G30" s="195">
        <f t="shared" si="0"/>
        <v>164880</v>
      </c>
      <c r="H30" s="195">
        <v>27480</v>
      </c>
      <c r="I30" s="165">
        <v>6</v>
      </c>
      <c r="J30" s="195">
        <f t="shared" si="1"/>
        <v>164880</v>
      </c>
      <c r="K30" s="196">
        <f t="shared" si="2"/>
        <v>329760</v>
      </c>
      <c r="L30" s="81"/>
      <c r="M30" s="81"/>
      <c r="N30" s="81"/>
      <c r="O30" s="81"/>
      <c r="P30" s="81"/>
      <c r="Q30" s="81"/>
      <c r="R30" s="81"/>
      <c r="S30" s="81"/>
    </row>
    <row r="31" spans="1:19" ht="21.75">
      <c r="A31" s="95">
        <v>19</v>
      </c>
      <c r="B31" s="96"/>
      <c r="C31" s="96" t="s">
        <v>37</v>
      </c>
      <c r="D31" s="97" t="s">
        <v>75</v>
      </c>
      <c r="E31" s="98">
        <v>18230</v>
      </c>
      <c r="F31" s="95">
        <v>6</v>
      </c>
      <c r="G31" s="98">
        <f t="shared" si="0"/>
        <v>109380</v>
      </c>
      <c r="H31" s="98">
        <v>18520</v>
      </c>
      <c r="I31" s="95">
        <v>6</v>
      </c>
      <c r="J31" s="98">
        <f t="shared" si="1"/>
        <v>111120</v>
      </c>
      <c r="K31" s="189">
        <f t="shared" si="2"/>
        <v>220500</v>
      </c>
      <c r="L31" s="81"/>
      <c r="M31" s="81"/>
      <c r="N31" s="81"/>
      <c r="O31" s="81"/>
      <c r="P31" s="81"/>
      <c r="Q31" s="81"/>
      <c r="R31" s="81"/>
      <c r="S31" s="81"/>
    </row>
    <row r="32" spans="1:19" ht="21.75">
      <c r="A32" s="238">
        <v>20</v>
      </c>
      <c r="B32" s="96"/>
      <c r="C32" s="96" t="s">
        <v>39</v>
      </c>
      <c r="D32" s="97" t="s">
        <v>75</v>
      </c>
      <c r="E32" s="98">
        <v>20770</v>
      </c>
      <c r="F32" s="95">
        <v>6</v>
      </c>
      <c r="G32" s="98">
        <f t="shared" si="0"/>
        <v>124620</v>
      </c>
      <c r="H32" s="98">
        <v>20770</v>
      </c>
      <c r="I32" s="95">
        <v>6</v>
      </c>
      <c r="J32" s="98">
        <f t="shared" si="1"/>
        <v>124620</v>
      </c>
      <c r="K32" s="189">
        <f t="shared" si="2"/>
        <v>249240</v>
      </c>
      <c r="L32" s="81"/>
      <c r="M32" s="81"/>
      <c r="N32" s="81"/>
      <c r="O32" s="81"/>
      <c r="P32" s="81"/>
      <c r="Q32" s="81"/>
      <c r="R32" s="81"/>
      <c r="S32" s="81"/>
    </row>
    <row r="33" spans="1:19" ht="21.75">
      <c r="A33" s="95">
        <v>21</v>
      </c>
      <c r="B33" s="96"/>
      <c r="C33" s="96" t="s">
        <v>25</v>
      </c>
      <c r="D33" s="97" t="s">
        <v>76</v>
      </c>
      <c r="E33" s="98">
        <v>12650</v>
      </c>
      <c r="F33" s="95">
        <v>6</v>
      </c>
      <c r="G33" s="98">
        <f t="shared" si="0"/>
        <v>75900</v>
      </c>
      <c r="H33" s="98">
        <v>12730</v>
      </c>
      <c r="I33" s="95">
        <v>6</v>
      </c>
      <c r="J33" s="98">
        <f>H33*I33</f>
        <v>76380</v>
      </c>
      <c r="K33" s="189">
        <f t="shared" si="2"/>
        <v>152280</v>
      </c>
      <c r="L33" s="81"/>
      <c r="M33" s="81"/>
      <c r="N33" s="81"/>
      <c r="O33" s="81"/>
      <c r="P33" s="81"/>
      <c r="Q33" s="81"/>
      <c r="R33" s="81"/>
      <c r="S33" s="81"/>
    </row>
    <row r="34" spans="1:19" ht="21.75">
      <c r="A34" s="238">
        <v>22</v>
      </c>
      <c r="B34" s="150"/>
      <c r="C34" s="150" t="s">
        <v>42</v>
      </c>
      <c r="D34" s="194" t="s">
        <v>77</v>
      </c>
      <c r="E34" s="195">
        <v>18060</v>
      </c>
      <c r="F34" s="165">
        <v>6</v>
      </c>
      <c r="G34" s="195">
        <f>E34*F34</f>
        <v>108360</v>
      </c>
      <c r="H34" s="195">
        <v>18060</v>
      </c>
      <c r="I34" s="165">
        <v>6</v>
      </c>
      <c r="J34" s="195">
        <f t="shared" si="1"/>
        <v>108360</v>
      </c>
      <c r="K34" s="196">
        <f t="shared" si="2"/>
        <v>216720</v>
      </c>
      <c r="L34" s="81"/>
      <c r="M34" s="81"/>
      <c r="N34" s="81"/>
      <c r="O34" s="81"/>
      <c r="P34" s="81"/>
      <c r="Q34" s="81"/>
      <c r="R34" s="81"/>
      <c r="S34" s="81"/>
    </row>
    <row r="35" spans="1:19" ht="21.75">
      <c r="A35" s="95">
        <v>23</v>
      </c>
      <c r="B35" s="96"/>
      <c r="C35" s="108" t="s">
        <v>38</v>
      </c>
      <c r="D35" s="97" t="s">
        <v>49</v>
      </c>
      <c r="E35" s="120">
        <v>11390</v>
      </c>
      <c r="F35" s="95">
        <v>6</v>
      </c>
      <c r="G35" s="98">
        <f t="shared" si="0"/>
        <v>68340</v>
      </c>
      <c r="H35" s="120">
        <v>11390</v>
      </c>
      <c r="I35" s="95">
        <v>6</v>
      </c>
      <c r="J35" s="98">
        <f t="shared" si="1"/>
        <v>68340</v>
      </c>
      <c r="K35" s="189">
        <f t="shared" si="2"/>
        <v>136680</v>
      </c>
      <c r="L35" s="81"/>
      <c r="M35" s="81"/>
      <c r="N35" s="81"/>
      <c r="O35" s="81"/>
      <c r="P35" s="81"/>
      <c r="Q35" s="81"/>
      <c r="R35" s="81"/>
      <c r="S35" s="81"/>
    </row>
    <row r="36" spans="1:19" ht="21.75">
      <c r="A36" s="238">
        <v>24</v>
      </c>
      <c r="B36" s="96"/>
      <c r="C36" s="108" t="s">
        <v>41</v>
      </c>
      <c r="D36" s="97" t="s">
        <v>49</v>
      </c>
      <c r="E36" s="120">
        <v>11090</v>
      </c>
      <c r="F36" s="95">
        <v>6</v>
      </c>
      <c r="G36" s="98">
        <f t="shared" si="0"/>
        <v>66540</v>
      </c>
      <c r="H36" s="120">
        <v>11090</v>
      </c>
      <c r="I36" s="95">
        <v>6</v>
      </c>
      <c r="J36" s="98">
        <f>H36*I36</f>
        <v>66540</v>
      </c>
      <c r="K36" s="189">
        <f t="shared" si="2"/>
        <v>133080</v>
      </c>
      <c r="L36" s="81"/>
      <c r="M36" s="81"/>
      <c r="N36" s="81"/>
      <c r="O36" s="81"/>
      <c r="P36" s="81"/>
      <c r="Q36" s="81"/>
      <c r="R36" s="81"/>
      <c r="S36" s="81"/>
    </row>
    <row r="37" spans="1:19" ht="21.75">
      <c r="A37" s="95">
        <v>25</v>
      </c>
      <c r="B37" s="190"/>
      <c r="C37" s="126" t="s">
        <v>79</v>
      </c>
      <c r="D37" s="97" t="s">
        <v>49</v>
      </c>
      <c r="E37" s="120">
        <v>11360</v>
      </c>
      <c r="F37" s="95">
        <v>6</v>
      </c>
      <c r="G37" s="98">
        <f t="shared" si="0"/>
        <v>68160</v>
      </c>
      <c r="H37" s="120">
        <v>11360</v>
      </c>
      <c r="I37" s="95">
        <v>6</v>
      </c>
      <c r="J37" s="98">
        <f t="shared" si="1"/>
        <v>68160</v>
      </c>
      <c r="K37" s="189">
        <f t="shared" si="2"/>
        <v>136320</v>
      </c>
      <c r="L37" s="81"/>
      <c r="M37" s="81"/>
      <c r="N37" s="81"/>
      <c r="O37" s="81"/>
      <c r="P37" s="81"/>
      <c r="Q37" s="81"/>
      <c r="R37" s="81"/>
      <c r="S37" s="81"/>
    </row>
    <row r="38" spans="1:19" ht="21.75">
      <c r="A38" s="238">
        <v>26</v>
      </c>
      <c r="B38" s="153" t="s">
        <v>43</v>
      </c>
      <c r="C38" s="96" t="s">
        <v>44</v>
      </c>
      <c r="D38" s="97" t="s">
        <v>18</v>
      </c>
      <c r="E38" s="98">
        <v>27480</v>
      </c>
      <c r="F38" s="95">
        <v>6</v>
      </c>
      <c r="G38" s="98">
        <f t="shared" si="0"/>
        <v>164880</v>
      </c>
      <c r="H38" s="98">
        <v>27480</v>
      </c>
      <c r="I38" s="95">
        <v>6</v>
      </c>
      <c r="J38" s="98">
        <f t="shared" si="1"/>
        <v>164880</v>
      </c>
      <c r="K38" s="189">
        <f t="shared" si="2"/>
        <v>329760</v>
      </c>
      <c r="L38" s="81"/>
      <c r="M38" s="81"/>
      <c r="N38" s="81"/>
      <c r="O38" s="81"/>
      <c r="P38" s="81"/>
      <c r="Q38" s="81"/>
      <c r="R38" s="81"/>
      <c r="S38" s="81"/>
    </row>
    <row r="39" spans="1:19" ht="21.75">
      <c r="A39" s="95">
        <v>27</v>
      </c>
      <c r="B39" s="153"/>
      <c r="C39" s="96" t="s">
        <v>25</v>
      </c>
      <c r="D39" s="97" t="s">
        <v>77</v>
      </c>
      <c r="E39" s="98">
        <v>17310</v>
      </c>
      <c r="F39" s="95">
        <v>6</v>
      </c>
      <c r="G39" s="98">
        <f>E39*F39</f>
        <v>103860</v>
      </c>
      <c r="H39" s="98">
        <v>17310</v>
      </c>
      <c r="I39" s="95">
        <v>6</v>
      </c>
      <c r="J39" s="98">
        <f>H39*I39</f>
        <v>103860</v>
      </c>
      <c r="K39" s="189">
        <f>G39+J39</f>
        <v>207720</v>
      </c>
      <c r="L39" s="81"/>
      <c r="M39" s="81"/>
      <c r="N39" s="81"/>
      <c r="O39" s="81"/>
      <c r="P39" s="81"/>
      <c r="Q39" s="81"/>
      <c r="R39" s="81"/>
      <c r="S39" s="81"/>
    </row>
    <row r="40" spans="1:19" ht="21.75">
      <c r="A40" s="238">
        <v>28</v>
      </c>
      <c r="B40" s="96"/>
      <c r="C40" s="96" t="s">
        <v>45</v>
      </c>
      <c r="D40" s="97" t="s">
        <v>77</v>
      </c>
      <c r="E40" s="120">
        <v>18060</v>
      </c>
      <c r="F40" s="95">
        <v>6</v>
      </c>
      <c r="G40" s="98">
        <f t="shared" si="0"/>
        <v>108360</v>
      </c>
      <c r="H40" s="120">
        <v>18060</v>
      </c>
      <c r="I40" s="95">
        <v>6</v>
      </c>
      <c r="J40" s="98">
        <f t="shared" si="1"/>
        <v>108360</v>
      </c>
      <c r="K40" s="189">
        <f t="shared" si="2"/>
        <v>216720</v>
      </c>
      <c r="L40" s="81"/>
      <c r="M40" s="81"/>
      <c r="N40" s="81"/>
      <c r="O40" s="81"/>
      <c r="P40" s="81"/>
      <c r="Q40" s="81"/>
      <c r="R40" s="81"/>
      <c r="S40" s="81"/>
    </row>
    <row r="41" spans="1:19" ht="21.75">
      <c r="A41" s="95">
        <v>29</v>
      </c>
      <c r="B41" s="96"/>
      <c r="C41" s="96" t="s">
        <v>45</v>
      </c>
      <c r="D41" s="97" t="s">
        <v>77</v>
      </c>
      <c r="E41" s="120">
        <v>20780</v>
      </c>
      <c r="F41" s="95">
        <v>6</v>
      </c>
      <c r="G41" s="98">
        <f t="shared" si="0"/>
        <v>124680</v>
      </c>
      <c r="H41" s="120">
        <v>20780</v>
      </c>
      <c r="I41" s="95">
        <v>6</v>
      </c>
      <c r="J41" s="98">
        <f>H41*I41</f>
        <v>124680</v>
      </c>
      <c r="K41" s="189">
        <f t="shared" si="2"/>
        <v>249360</v>
      </c>
      <c r="L41" s="81"/>
      <c r="M41" s="81"/>
      <c r="N41" s="81"/>
      <c r="O41" s="81"/>
      <c r="P41" s="81"/>
      <c r="Q41" s="81"/>
      <c r="R41" s="81"/>
      <c r="S41" s="81"/>
    </row>
    <row r="42" spans="1:19" ht="43.5">
      <c r="A42" s="238">
        <v>30</v>
      </c>
      <c r="B42" s="96"/>
      <c r="C42" s="96" t="s">
        <v>410</v>
      </c>
      <c r="D42" s="97" t="s">
        <v>49</v>
      </c>
      <c r="E42" s="120">
        <v>16880</v>
      </c>
      <c r="F42" s="95">
        <v>6</v>
      </c>
      <c r="G42" s="98">
        <f>E42*F42</f>
        <v>101280</v>
      </c>
      <c r="H42" s="120">
        <v>16880</v>
      </c>
      <c r="I42" s="95">
        <v>6</v>
      </c>
      <c r="J42" s="98">
        <f>H42*I42</f>
        <v>101280</v>
      </c>
      <c r="K42" s="189">
        <f>G42+J42</f>
        <v>202560</v>
      </c>
      <c r="L42" s="81"/>
      <c r="M42" s="81"/>
      <c r="N42" s="81"/>
      <c r="O42" s="81"/>
      <c r="P42" s="81"/>
      <c r="Q42" s="81"/>
      <c r="R42" s="81"/>
      <c r="S42" s="81"/>
    </row>
    <row r="43" spans="1:19" ht="43.5">
      <c r="A43" s="95">
        <v>31</v>
      </c>
      <c r="B43" s="96"/>
      <c r="C43" s="96" t="s">
        <v>411</v>
      </c>
      <c r="D43" s="97" t="s">
        <v>49</v>
      </c>
      <c r="E43" s="120">
        <v>17200</v>
      </c>
      <c r="F43" s="95">
        <v>6</v>
      </c>
      <c r="G43" s="98">
        <f>E43*F43</f>
        <v>103200</v>
      </c>
      <c r="H43" s="120">
        <v>17200</v>
      </c>
      <c r="I43" s="95">
        <v>6</v>
      </c>
      <c r="J43" s="98">
        <f>H43*I43</f>
        <v>103200</v>
      </c>
      <c r="K43" s="189">
        <f>G43+J43</f>
        <v>206400</v>
      </c>
      <c r="L43" s="81"/>
      <c r="M43" s="81"/>
      <c r="N43" s="81"/>
      <c r="O43" s="81"/>
      <c r="P43" s="81"/>
      <c r="Q43" s="81"/>
      <c r="R43" s="81"/>
      <c r="S43" s="81"/>
    </row>
    <row r="44" spans="1:19" ht="21.75">
      <c r="A44" s="238">
        <v>32</v>
      </c>
      <c r="B44" s="96"/>
      <c r="C44" s="108" t="s">
        <v>57</v>
      </c>
      <c r="D44" s="97" t="s">
        <v>49</v>
      </c>
      <c r="E44" s="120">
        <v>9690</v>
      </c>
      <c r="F44" s="95">
        <v>6</v>
      </c>
      <c r="G44" s="98">
        <f t="shared" si="0"/>
        <v>58140</v>
      </c>
      <c r="H44" s="120">
        <v>9690</v>
      </c>
      <c r="I44" s="95">
        <v>6</v>
      </c>
      <c r="J44" s="98">
        <f t="shared" si="1"/>
        <v>58140</v>
      </c>
      <c r="K44" s="189">
        <f t="shared" si="2"/>
        <v>116280</v>
      </c>
      <c r="L44" s="81"/>
      <c r="M44" s="81"/>
      <c r="N44" s="81"/>
      <c r="O44" s="81"/>
      <c r="P44" s="81"/>
      <c r="Q44" s="81"/>
      <c r="R44" s="81"/>
      <c r="S44" s="81"/>
    </row>
    <row r="45" spans="1:19" ht="21.75">
      <c r="A45" s="95">
        <v>33</v>
      </c>
      <c r="B45" s="96"/>
      <c r="C45" s="108" t="s">
        <v>412</v>
      </c>
      <c r="D45" s="97" t="s">
        <v>49</v>
      </c>
      <c r="E45" s="120">
        <v>11150</v>
      </c>
      <c r="F45" s="95">
        <v>6</v>
      </c>
      <c r="G45" s="98">
        <f t="shared" si="0"/>
        <v>66900</v>
      </c>
      <c r="H45" s="120">
        <v>11150</v>
      </c>
      <c r="I45" s="95">
        <v>6</v>
      </c>
      <c r="J45" s="98">
        <f t="shared" si="1"/>
        <v>66900</v>
      </c>
      <c r="K45" s="191">
        <f t="shared" si="2"/>
        <v>133800</v>
      </c>
      <c r="L45" s="81"/>
      <c r="M45" s="81"/>
      <c r="N45" s="81"/>
      <c r="O45" s="81"/>
      <c r="P45" s="81"/>
      <c r="Q45" s="81"/>
      <c r="R45" s="81"/>
      <c r="S45" s="81"/>
    </row>
    <row r="46" spans="1:19" ht="21.75">
      <c r="A46" s="238">
        <v>34</v>
      </c>
      <c r="B46" s="178"/>
      <c r="C46" s="240" t="s">
        <v>414</v>
      </c>
      <c r="D46" s="202" t="s">
        <v>49</v>
      </c>
      <c r="E46" s="120">
        <v>15000</v>
      </c>
      <c r="F46" s="95">
        <v>6</v>
      </c>
      <c r="G46" s="98">
        <f>E46*F46</f>
        <v>90000</v>
      </c>
      <c r="H46" s="120">
        <v>15000</v>
      </c>
      <c r="I46" s="95">
        <v>6</v>
      </c>
      <c r="J46" s="98">
        <f>H46*I46</f>
        <v>90000</v>
      </c>
      <c r="K46" s="191">
        <f>G46+J46</f>
        <v>180000</v>
      </c>
      <c r="L46" s="81"/>
      <c r="M46" s="81"/>
      <c r="N46" s="81"/>
      <c r="O46" s="81"/>
      <c r="P46" s="81"/>
      <c r="Q46" s="81"/>
      <c r="R46" s="81"/>
      <c r="S46" s="81"/>
    </row>
    <row r="47" spans="1:19" ht="21.75">
      <c r="A47" s="129"/>
      <c r="B47" s="429" t="s">
        <v>58</v>
      </c>
      <c r="C47" s="429"/>
      <c r="D47" s="429"/>
      <c r="E47" s="130">
        <f>SUM(E8:E45)</f>
        <v>546765</v>
      </c>
      <c r="F47" s="129">
        <v>0</v>
      </c>
      <c r="G47" s="130">
        <f>SUM(G8:G45)</f>
        <v>3280590</v>
      </c>
      <c r="H47" s="130">
        <f>SUM(H8:H45)</f>
        <v>554235</v>
      </c>
      <c r="I47" s="129">
        <v>0</v>
      </c>
      <c r="J47" s="130">
        <f>SUM(J8:J45)</f>
        <v>3325410</v>
      </c>
      <c r="K47" s="213">
        <f>SUM(K8:K45)</f>
        <v>6606000</v>
      </c>
      <c r="L47" s="81"/>
      <c r="M47" s="81"/>
      <c r="N47" s="81"/>
      <c r="O47" s="81"/>
      <c r="P47" s="81"/>
      <c r="Q47" s="81"/>
      <c r="R47" s="81"/>
      <c r="S47" s="81"/>
    </row>
    <row r="48" spans="1:19" ht="21.75">
      <c r="A48" s="137"/>
      <c r="B48" s="138"/>
      <c r="C48" s="138"/>
      <c r="D48" s="137"/>
      <c r="E48" s="137"/>
      <c r="F48" s="192"/>
      <c r="G48" s="137"/>
      <c r="H48" s="137"/>
      <c r="I48" s="192"/>
      <c r="J48" s="137"/>
      <c r="K48" s="137"/>
      <c r="L48" s="81"/>
      <c r="M48" s="81"/>
      <c r="N48" s="81"/>
      <c r="O48" s="81"/>
      <c r="P48" s="81"/>
      <c r="Q48" s="81"/>
      <c r="R48" s="81"/>
      <c r="S48" s="81"/>
    </row>
    <row r="49" spans="1:19" ht="21.75">
      <c r="A49" s="137"/>
      <c r="B49" s="138"/>
      <c r="C49" s="138"/>
      <c r="D49" s="137"/>
      <c r="E49" s="137"/>
      <c r="F49" s="192"/>
      <c r="G49" s="137"/>
      <c r="H49" s="137"/>
      <c r="I49" s="192"/>
      <c r="J49" s="137"/>
      <c r="K49" s="137"/>
      <c r="L49" s="81"/>
      <c r="M49" s="81"/>
      <c r="N49" s="81"/>
      <c r="O49" s="81"/>
      <c r="P49" s="81"/>
      <c r="Q49" s="81"/>
      <c r="R49" s="81"/>
      <c r="S49" s="81"/>
    </row>
    <row r="50" spans="1:19" ht="21.75">
      <c r="A50" s="137"/>
      <c r="B50" s="138"/>
      <c r="C50" s="138"/>
      <c r="D50" s="137"/>
      <c r="E50" s="137"/>
      <c r="F50" s="192"/>
      <c r="G50" s="137"/>
      <c r="H50" s="137"/>
      <c r="I50" s="192"/>
      <c r="J50" s="137"/>
      <c r="K50" s="137"/>
      <c r="L50" s="81"/>
      <c r="M50" s="81"/>
      <c r="N50" s="81"/>
      <c r="O50" s="81"/>
      <c r="P50" s="81"/>
      <c r="Q50" s="81"/>
      <c r="R50" s="81"/>
      <c r="S50" s="81"/>
    </row>
    <row r="51" spans="1:19" ht="21.75">
      <c r="A51" s="137"/>
      <c r="B51" s="138"/>
      <c r="C51" s="138"/>
      <c r="D51" s="137"/>
      <c r="E51" s="137"/>
      <c r="F51" s="192"/>
      <c r="G51" s="137"/>
      <c r="H51" s="137"/>
      <c r="I51" s="192"/>
      <c r="J51" s="137"/>
      <c r="K51" s="137"/>
      <c r="L51" s="81"/>
      <c r="M51" s="81"/>
      <c r="N51" s="81"/>
      <c r="O51" s="81"/>
      <c r="P51" s="81"/>
      <c r="Q51" s="81"/>
      <c r="R51" s="81"/>
      <c r="S51" s="81"/>
    </row>
    <row r="52" spans="1:19" ht="21.75">
      <c r="A52" s="137"/>
      <c r="B52" s="138"/>
      <c r="C52" s="138"/>
      <c r="D52" s="137"/>
      <c r="E52" s="137"/>
      <c r="F52" s="192"/>
      <c r="G52" s="137"/>
      <c r="H52" s="137"/>
      <c r="I52" s="192"/>
      <c r="J52" s="137"/>
      <c r="K52" s="137"/>
      <c r="L52" s="81"/>
      <c r="M52" s="81"/>
      <c r="N52" s="81"/>
      <c r="O52" s="81"/>
      <c r="P52" s="81"/>
      <c r="Q52" s="81"/>
      <c r="R52" s="81"/>
      <c r="S52" s="81"/>
    </row>
    <row r="53" spans="1:19" ht="21.75">
      <c r="A53" s="137"/>
      <c r="B53" s="138"/>
      <c r="C53" s="138"/>
      <c r="D53" s="137"/>
      <c r="E53" s="137"/>
      <c r="F53" s="192"/>
      <c r="G53" s="137"/>
      <c r="H53" s="137"/>
      <c r="I53" s="192"/>
      <c r="J53" s="137"/>
      <c r="K53" s="137"/>
      <c r="L53" s="81"/>
      <c r="M53" s="81"/>
      <c r="N53" s="81"/>
      <c r="O53" s="81"/>
      <c r="P53" s="81"/>
      <c r="Q53" s="81"/>
      <c r="R53" s="81"/>
      <c r="S53" s="81"/>
    </row>
    <row r="54" spans="1:19" ht="21.75">
      <c r="A54" s="137"/>
      <c r="B54" s="138"/>
      <c r="C54" s="138"/>
      <c r="D54" s="137"/>
      <c r="E54" s="137"/>
      <c r="F54" s="192"/>
      <c r="G54" s="137"/>
      <c r="H54" s="137"/>
      <c r="I54" s="192"/>
      <c r="J54" s="137"/>
      <c r="K54" s="137"/>
      <c r="L54" s="81"/>
      <c r="M54" s="81"/>
      <c r="N54" s="81"/>
      <c r="O54" s="81"/>
      <c r="P54" s="81"/>
      <c r="Q54" s="81"/>
      <c r="R54" s="81"/>
      <c r="S54" s="81"/>
    </row>
    <row r="55" spans="1:19" ht="21.75">
      <c r="A55" s="137"/>
      <c r="B55" s="138"/>
      <c r="C55" s="138"/>
      <c r="D55" s="137"/>
      <c r="E55" s="137"/>
      <c r="F55" s="192"/>
      <c r="G55" s="137"/>
      <c r="H55" s="137"/>
      <c r="I55" s="192"/>
      <c r="J55" s="137"/>
      <c r="K55" s="137"/>
      <c r="L55" s="81"/>
      <c r="M55" s="81"/>
      <c r="N55" s="81"/>
      <c r="O55" s="81"/>
      <c r="P55" s="81"/>
      <c r="Q55" s="81"/>
      <c r="R55" s="81"/>
      <c r="S55" s="81"/>
    </row>
    <row r="56" spans="1:19" ht="21.75">
      <c r="A56" s="137"/>
      <c r="B56" s="138"/>
      <c r="C56" s="138"/>
      <c r="D56" s="137"/>
      <c r="E56" s="137"/>
      <c r="F56" s="192"/>
      <c r="G56" s="137"/>
      <c r="H56" s="137"/>
      <c r="I56" s="192"/>
      <c r="J56" s="137"/>
      <c r="K56" s="137"/>
      <c r="L56" s="81"/>
      <c r="M56" s="81"/>
      <c r="N56" s="81"/>
      <c r="O56" s="81"/>
      <c r="P56" s="81"/>
      <c r="Q56" s="81"/>
      <c r="R56" s="81"/>
      <c r="S56" s="81"/>
    </row>
    <row r="57" spans="1:19" ht="21.75">
      <c r="A57" s="137"/>
      <c r="B57" s="138"/>
      <c r="C57" s="138"/>
      <c r="D57" s="137"/>
      <c r="E57" s="137"/>
      <c r="F57" s="192"/>
      <c r="G57" s="137"/>
      <c r="H57" s="137"/>
      <c r="I57" s="192"/>
      <c r="J57" s="137"/>
      <c r="K57" s="137"/>
      <c r="L57" s="81"/>
      <c r="M57" s="81"/>
      <c r="N57" s="81"/>
      <c r="O57" s="81"/>
      <c r="P57" s="81"/>
      <c r="Q57" s="81"/>
      <c r="R57" s="81"/>
      <c r="S57" s="81"/>
    </row>
    <row r="58" spans="1:19" ht="21.75">
      <c r="A58" s="137"/>
      <c r="B58" s="138"/>
      <c r="C58" s="138"/>
      <c r="D58" s="137"/>
      <c r="E58" s="137"/>
      <c r="F58" s="192"/>
      <c r="G58" s="137"/>
      <c r="H58" s="137"/>
      <c r="I58" s="192"/>
      <c r="J58" s="137"/>
      <c r="K58" s="137"/>
      <c r="L58" s="81"/>
      <c r="M58" s="81"/>
      <c r="N58" s="81"/>
      <c r="O58" s="81"/>
      <c r="P58" s="81"/>
      <c r="Q58" s="81"/>
      <c r="R58" s="81"/>
      <c r="S58" s="81"/>
    </row>
    <row r="59" spans="1:19" ht="21.75">
      <c r="A59" s="137"/>
      <c r="B59" s="138"/>
      <c r="C59" s="138"/>
      <c r="D59" s="137"/>
      <c r="E59" s="137"/>
      <c r="F59" s="192"/>
      <c r="G59" s="137"/>
      <c r="H59" s="137"/>
      <c r="I59" s="192"/>
      <c r="J59" s="137"/>
      <c r="K59" s="137"/>
      <c r="L59" s="81"/>
      <c r="M59" s="81"/>
      <c r="N59" s="81"/>
      <c r="O59" s="81"/>
      <c r="P59" s="81"/>
      <c r="Q59" s="81"/>
      <c r="R59" s="81"/>
      <c r="S59" s="81"/>
    </row>
    <row r="60" spans="1:19" ht="21.75">
      <c r="A60" s="137"/>
      <c r="B60" s="138"/>
      <c r="C60" s="138"/>
      <c r="D60" s="137"/>
      <c r="E60" s="137"/>
      <c r="F60" s="192"/>
      <c r="G60" s="137"/>
      <c r="H60" s="137"/>
      <c r="I60" s="192"/>
      <c r="J60" s="137"/>
      <c r="K60" s="137"/>
      <c r="L60" s="81"/>
      <c r="M60" s="81"/>
      <c r="N60" s="81"/>
      <c r="O60" s="81"/>
      <c r="P60" s="81"/>
      <c r="Q60" s="81"/>
      <c r="R60" s="81"/>
      <c r="S60" s="81"/>
    </row>
    <row r="61" spans="1:19" ht="21.75">
      <c r="A61" s="137"/>
      <c r="B61" s="138"/>
      <c r="C61" s="138"/>
      <c r="D61" s="137"/>
      <c r="E61" s="137"/>
      <c r="F61" s="192"/>
      <c r="G61" s="137"/>
      <c r="H61" s="137"/>
      <c r="I61" s="192"/>
      <c r="J61" s="137"/>
      <c r="K61" s="137"/>
      <c r="L61" s="81"/>
      <c r="M61" s="81"/>
      <c r="N61" s="81"/>
      <c r="O61" s="81"/>
      <c r="P61" s="81"/>
      <c r="Q61" s="81"/>
      <c r="R61" s="81"/>
      <c r="S61" s="81"/>
    </row>
    <row r="62" spans="1:19" ht="21.75">
      <c r="A62" s="137"/>
      <c r="B62" s="138"/>
      <c r="C62" s="138"/>
      <c r="D62" s="137"/>
      <c r="E62" s="137"/>
      <c r="F62" s="192"/>
      <c r="G62" s="137"/>
      <c r="H62" s="137"/>
      <c r="I62" s="192"/>
      <c r="J62" s="137"/>
      <c r="K62" s="137"/>
      <c r="L62" s="81"/>
      <c r="M62" s="81"/>
      <c r="N62" s="81"/>
      <c r="O62" s="81"/>
      <c r="P62" s="81"/>
      <c r="Q62" s="81"/>
      <c r="R62" s="81"/>
      <c r="S62" s="81"/>
    </row>
    <row r="63" spans="1:19" ht="21.75">
      <c r="A63" s="137"/>
      <c r="B63" s="138"/>
      <c r="C63" s="138"/>
      <c r="D63" s="137"/>
      <c r="E63" s="137"/>
      <c r="F63" s="192"/>
      <c r="G63" s="137"/>
      <c r="H63" s="137"/>
      <c r="I63" s="192"/>
      <c r="J63" s="137"/>
      <c r="K63" s="137"/>
      <c r="L63" s="81"/>
      <c r="M63" s="81"/>
      <c r="N63" s="81"/>
      <c r="O63" s="81"/>
      <c r="P63" s="81"/>
      <c r="Q63" s="81"/>
      <c r="R63" s="81"/>
      <c r="S63" s="81"/>
    </row>
    <row r="64" spans="1:19" ht="21.75">
      <c r="A64" s="137"/>
      <c r="B64" s="138"/>
      <c r="C64" s="138"/>
      <c r="D64" s="137"/>
      <c r="E64" s="137"/>
      <c r="F64" s="192"/>
      <c r="G64" s="137"/>
      <c r="H64" s="137"/>
      <c r="I64" s="192"/>
      <c r="J64" s="137"/>
      <c r="K64" s="137"/>
      <c r="L64" s="81"/>
      <c r="M64" s="81"/>
      <c r="N64" s="81"/>
      <c r="O64" s="81"/>
      <c r="P64" s="81"/>
      <c r="Q64" s="81"/>
      <c r="R64" s="81"/>
      <c r="S64" s="81"/>
    </row>
    <row r="65" spans="1:19" ht="21.75">
      <c r="A65" s="137"/>
      <c r="B65" s="138"/>
      <c r="C65" s="138"/>
      <c r="D65" s="137"/>
      <c r="E65" s="137"/>
      <c r="F65" s="192"/>
      <c r="G65" s="137"/>
      <c r="H65" s="137"/>
      <c r="I65" s="192"/>
      <c r="J65" s="137"/>
      <c r="K65" s="137"/>
      <c r="L65" s="81"/>
      <c r="M65" s="81"/>
      <c r="N65" s="81"/>
      <c r="O65" s="81"/>
      <c r="P65" s="81"/>
      <c r="Q65" s="81"/>
      <c r="R65" s="81"/>
      <c r="S65" s="81"/>
    </row>
    <row r="66" spans="1:19" ht="21.75">
      <c r="A66" s="137"/>
      <c r="B66" s="138"/>
      <c r="C66" s="138"/>
      <c r="D66" s="137"/>
      <c r="E66" s="137"/>
      <c r="F66" s="192"/>
      <c r="G66" s="137"/>
      <c r="H66" s="137"/>
      <c r="I66" s="192"/>
      <c r="J66" s="137"/>
      <c r="K66" s="137"/>
      <c r="L66" s="81"/>
      <c r="M66" s="81"/>
      <c r="N66" s="81"/>
      <c r="O66" s="81"/>
      <c r="P66" s="81"/>
      <c r="Q66" s="81"/>
      <c r="R66" s="81"/>
      <c r="S66" s="81"/>
    </row>
    <row r="67" spans="1:19" ht="21.75">
      <c r="A67" s="137"/>
      <c r="B67" s="138"/>
      <c r="C67" s="138"/>
      <c r="D67" s="137"/>
      <c r="E67" s="137"/>
      <c r="F67" s="192"/>
      <c r="G67" s="137"/>
      <c r="H67" s="137"/>
      <c r="I67" s="192"/>
      <c r="J67" s="137"/>
      <c r="K67" s="137"/>
      <c r="L67" s="81"/>
      <c r="M67" s="81"/>
      <c r="N67" s="81"/>
      <c r="O67" s="81"/>
      <c r="P67" s="81"/>
      <c r="Q67" s="81"/>
      <c r="R67" s="81"/>
      <c r="S67" s="81"/>
    </row>
    <row r="68" spans="1:19" ht="21.75">
      <c r="A68" s="137"/>
      <c r="B68" s="138"/>
      <c r="C68" s="138"/>
      <c r="D68" s="137"/>
      <c r="E68" s="137"/>
      <c r="F68" s="192"/>
      <c r="G68" s="137"/>
      <c r="H68" s="137"/>
      <c r="I68" s="192"/>
      <c r="J68" s="137"/>
      <c r="K68" s="137"/>
      <c r="L68" s="81"/>
      <c r="M68" s="81"/>
      <c r="N68" s="81"/>
      <c r="O68" s="81"/>
      <c r="P68" s="81"/>
      <c r="Q68" s="81"/>
      <c r="R68" s="81"/>
      <c r="S68" s="81"/>
    </row>
    <row r="69" spans="1:19" ht="21.75">
      <c r="A69" s="137"/>
      <c r="B69" s="138"/>
      <c r="C69" s="138"/>
      <c r="D69" s="137"/>
      <c r="E69" s="137"/>
      <c r="F69" s="192"/>
      <c r="G69" s="137"/>
      <c r="H69" s="137"/>
      <c r="I69" s="192"/>
      <c r="J69" s="137"/>
      <c r="K69" s="137"/>
      <c r="L69" s="81"/>
      <c r="M69" s="81"/>
      <c r="N69" s="81"/>
      <c r="O69" s="81"/>
      <c r="P69" s="81"/>
      <c r="Q69" s="81"/>
      <c r="R69" s="81"/>
      <c r="S69" s="81"/>
    </row>
    <row r="70" spans="1:19" ht="21.75">
      <c r="A70" s="137"/>
      <c r="B70" s="138"/>
      <c r="C70" s="138"/>
      <c r="D70" s="137"/>
      <c r="E70" s="137"/>
      <c r="F70" s="192"/>
      <c r="G70" s="137"/>
      <c r="H70" s="137"/>
      <c r="I70" s="192"/>
      <c r="J70" s="137"/>
      <c r="K70" s="137"/>
      <c r="L70" s="81"/>
      <c r="M70" s="81"/>
      <c r="N70" s="81"/>
      <c r="O70" s="81"/>
      <c r="P70" s="81"/>
      <c r="Q70" s="81"/>
      <c r="R70" s="81"/>
      <c r="S70" s="81"/>
    </row>
    <row r="71" spans="1:19" ht="21.75">
      <c r="A71" s="137"/>
      <c r="B71" s="138"/>
      <c r="C71" s="138"/>
      <c r="D71" s="137"/>
      <c r="E71" s="137"/>
      <c r="F71" s="192"/>
      <c r="G71" s="137"/>
      <c r="H71" s="137"/>
      <c r="I71" s="192"/>
      <c r="J71" s="137"/>
      <c r="K71" s="137"/>
      <c r="L71" s="81"/>
      <c r="M71" s="81"/>
      <c r="N71" s="81"/>
      <c r="O71" s="81"/>
      <c r="P71" s="81"/>
      <c r="Q71" s="81"/>
      <c r="R71" s="81"/>
      <c r="S71" s="81"/>
    </row>
    <row r="72" spans="1:19" ht="21.75">
      <c r="A72" s="137"/>
      <c r="B72" s="138"/>
      <c r="C72" s="138"/>
      <c r="D72" s="137"/>
      <c r="E72" s="137"/>
      <c r="F72" s="192"/>
      <c r="G72" s="137"/>
      <c r="H72" s="137"/>
      <c r="I72" s="192"/>
      <c r="J72" s="137"/>
      <c r="K72" s="137"/>
      <c r="L72" s="81"/>
      <c r="M72" s="81"/>
      <c r="N72" s="81"/>
      <c r="O72" s="81"/>
      <c r="P72" s="81"/>
      <c r="Q72" s="81"/>
      <c r="R72" s="81"/>
      <c r="S72" s="81"/>
    </row>
    <row r="73" spans="1:19" ht="21.75">
      <c r="A73" s="137"/>
      <c r="B73" s="138"/>
      <c r="C73" s="138"/>
      <c r="D73" s="137"/>
      <c r="E73" s="137"/>
      <c r="F73" s="192"/>
      <c r="G73" s="137"/>
      <c r="H73" s="137"/>
      <c r="I73" s="192"/>
      <c r="J73" s="137"/>
      <c r="K73" s="137"/>
      <c r="L73" s="81"/>
      <c r="M73" s="81"/>
      <c r="N73" s="81"/>
      <c r="O73" s="81"/>
      <c r="P73" s="81"/>
      <c r="Q73" s="81"/>
      <c r="R73" s="81"/>
      <c r="S73" s="81"/>
    </row>
    <row r="74" spans="1:19" ht="21.75">
      <c r="A74" s="137"/>
      <c r="B74" s="138"/>
      <c r="C74" s="138"/>
      <c r="D74" s="137"/>
      <c r="E74" s="137"/>
      <c r="F74" s="192"/>
      <c r="G74" s="137"/>
      <c r="H74" s="137"/>
      <c r="I74" s="192"/>
      <c r="J74" s="137"/>
      <c r="K74" s="137"/>
      <c r="L74" s="81"/>
      <c r="M74" s="81"/>
      <c r="N74" s="81"/>
      <c r="O74" s="81"/>
      <c r="P74" s="81"/>
      <c r="Q74" s="81"/>
      <c r="R74" s="81"/>
      <c r="S74" s="81"/>
    </row>
    <row r="75" spans="1:19" ht="21.75">
      <c r="A75" s="137"/>
      <c r="B75" s="138"/>
      <c r="C75" s="138"/>
      <c r="D75" s="137"/>
      <c r="E75" s="137"/>
      <c r="F75" s="192"/>
      <c r="G75" s="137"/>
      <c r="H75" s="137"/>
      <c r="I75" s="192"/>
      <c r="J75" s="137"/>
      <c r="K75" s="137"/>
      <c r="L75" s="81"/>
      <c r="M75" s="81"/>
      <c r="N75" s="81"/>
      <c r="O75" s="81"/>
      <c r="P75" s="81"/>
      <c r="Q75" s="81"/>
      <c r="R75" s="81"/>
      <c r="S75" s="81"/>
    </row>
    <row r="76" spans="1:19" ht="21.75">
      <c r="A76" s="137"/>
      <c r="B76" s="138"/>
      <c r="C76" s="138"/>
      <c r="D76" s="137"/>
      <c r="E76" s="137"/>
      <c r="F76" s="192"/>
      <c r="G76" s="137"/>
      <c r="H76" s="137"/>
      <c r="I76" s="192"/>
      <c r="J76" s="137"/>
      <c r="K76" s="137"/>
      <c r="L76" s="81"/>
      <c r="M76" s="81"/>
      <c r="N76" s="81"/>
      <c r="O76" s="81"/>
      <c r="P76" s="81"/>
      <c r="Q76" s="81"/>
      <c r="R76" s="81"/>
      <c r="S76" s="81"/>
    </row>
    <row r="77" spans="1:19" ht="21.75">
      <c r="A77" s="137"/>
      <c r="B77" s="138"/>
      <c r="C77" s="138"/>
      <c r="D77" s="137"/>
      <c r="E77" s="137"/>
      <c r="F77" s="192"/>
      <c r="G77" s="137"/>
      <c r="H77" s="137"/>
      <c r="I77" s="192"/>
      <c r="J77" s="137"/>
      <c r="K77" s="137"/>
      <c r="L77" s="81"/>
      <c r="M77" s="81"/>
      <c r="N77" s="81"/>
      <c r="O77" s="81"/>
      <c r="P77" s="81"/>
      <c r="Q77" s="81"/>
      <c r="R77" s="81"/>
      <c r="S77" s="81"/>
    </row>
    <row r="78" spans="1:19" ht="21.75">
      <c r="A78" s="137"/>
      <c r="B78" s="138"/>
      <c r="C78" s="138"/>
      <c r="D78" s="137"/>
      <c r="E78" s="137"/>
      <c r="F78" s="192"/>
      <c r="G78" s="137"/>
      <c r="H78" s="137"/>
      <c r="I78" s="192"/>
      <c r="J78" s="137"/>
      <c r="K78" s="137"/>
      <c r="L78" s="81"/>
      <c r="M78" s="81"/>
      <c r="N78" s="81"/>
      <c r="O78" s="81"/>
      <c r="P78" s="81"/>
      <c r="Q78" s="81"/>
      <c r="R78" s="81"/>
      <c r="S78" s="81"/>
    </row>
    <row r="79" spans="1:19" ht="21.75">
      <c r="A79" s="137"/>
      <c r="B79" s="138"/>
      <c r="C79" s="138"/>
      <c r="D79" s="137"/>
      <c r="E79" s="137"/>
      <c r="F79" s="192"/>
      <c r="G79" s="137"/>
      <c r="H79" s="137"/>
      <c r="I79" s="192"/>
      <c r="J79" s="137"/>
      <c r="K79" s="137"/>
      <c r="L79" s="81"/>
      <c r="M79" s="81"/>
      <c r="N79" s="81"/>
      <c r="O79" s="81"/>
      <c r="P79" s="81"/>
      <c r="Q79" s="81"/>
      <c r="R79" s="81"/>
      <c r="S79" s="81"/>
    </row>
    <row r="80" spans="1:19" ht="21.75">
      <c r="A80" s="137"/>
      <c r="B80" s="138"/>
      <c r="C80" s="138"/>
      <c r="D80" s="137"/>
      <c r="E80" s="137"/>
      <c r="F80" s="192"/>
      <c r="G80" s="137"/>
      <c r="H80" s="137"/>
      <c r="I80" s="192"/>
      <c r="J80" s="137"/>
      <c r="K80" s="137"/>
      <c r="L80" s="81"/>
      <c r="M80" s="81"/>
      <c r="N80" s="81"/>
      <c r="O80" s="81"/>
      <c r="P80" s="81"/>
      <c r="Q80" s="81"/>
      <c r="R80" s="81"/>
      <c r="S80" s="81"/>
    </row>
    <row r="81" spans="1:19" ht="21.75">
      <c r="A81" s="137"/>
      <c r="B81" s="138"/>
      <c r="C81" s="138"/>
      <c r="D81" s="137"/>
      <c r="E81" s="137"/>
      <c r="F81" s="192"/>
      <c r="G81" s="137"/>
      <c r="H81" s="137"/>
      <c r="I81" s="192"/>
      <c r="J81" s="137"/>
      <c r="K81" s="137"/>
      <c r="L81" s="81"/>
      <c r="M81" s="81"/>
      <c r="N81" s="81"/>
      <c r="O81" s="81"/>
      <c r="P81" s="81"/>
      <c r="Q81" s="81"/>
      <c r="R81" s="81"/>
      <c r="S81" s="81"/>
    </row>
    <row r="82" spans="1:19" ht="21.75">
      <c r="A82" s="137"/>
      <c r="B82" s="138"/>
      <c r="C82" s="138"/>
      <c r="D82" s="137"/>
      <c r="E82" s="137"/>
      <c r="F82" s="192"/>
      <c r="G82" s="137"/>
      <c r="H82" s="137"/>
      <c r="I82" s="192"/>
      <c r="J82" s="137"/>
      <c r="K82" s="137"/>
      <c r="L82" s="81"/>
      <c r="M82" s="81"/>
      <c r="N82" s="81"/>
      <c r="O82" s="81"/>
      <c r="P82" s="81"/>
      <c r="Q82" s="81"/>
      <c r="R82" s="81"/>
      <c r="S82" s="81"/>
    </row>
    <row r="83" spans="1:19" ht="21.75">
      <c r="A83" s="137"/>
      <c r="B83" s="138"/>
      <c r="C83" s="138"/>
      <c r="D83" s="137"/>
      <c r="E83" s="137"/>
      <c r="F83" s="192"/>
      <c r="G83" s="137"/>
      <c r="H83" s="137"/>
      <c r="I83" s="192"/>
      <c r="J83" s="137"/>
      <c r="K83" s="137"/>
      <c r="L83" s="81"/>
      <c r="M83" s="81"/>
      <c r="N83" s="81"/>
      <c r="O83" s="81"/>
      <c r="P83" s="81"/>
      <c r="Q83" s="81"/>
      <c r="R83" s="81"/>
      <c r="S83" s="81"/>
    </row>
    <row r="84" spans="1:19" ht="21.75">
      <c r="A84" s="137"/>
      <c r="B84" s="138"/>
      <c r="C84" s="138"/>
      <c r="D84" s="137"/>
      <c r="E84" s="137"/>
      <c r="F84" s="192"/>
      <c r="G84" s="137"/>
      <c r="H84" s="137"/>
      <c r="I84" s="192"/>
      <c r="J84" s="137"/>
      <c r="K84" s="137"/>
      <c r="L84" s="81"/>
      <c r="M84" s="81"/>
      <c r="N84" s="81"/>
      <c r="O84" s="81"/>
      <c r="P84" s="81"/>
      <c r="Q84" s="81"/>
      <c r="R84" s="81"/>
      <c r="S84" s="81"/>
    </row>
    <row r="85" spans="1:19" ht="21.75">
      <c r="A85" s="137"/>
      <c r="B85" s="138"/>
      <c r="C85" s="138"/>
      <c r="D85" s="137"/>
      <c r="E85" s="137"/>
      <c r="F85" s="192"/>
      <c r="G85" s="137"/>
      <c r="H85" s="137"/>
      <c r="I85" s="192"/>
      <c r="J85" s="137"/>
      <c r="K85" s="137"/>
      <c r="L85" s="81"/>
      <c r="M85" s="81"/>
      <c r="N85" s="81"/>
      <c r="O85" s="81"/>
      <c r="P85" s="81"/>
      <c r="Q85" s="81"/>
      <c r="R85" s="81"/>
      <c r="S85" s="81"/>
    </row>
    <row r="86" spans="1:19" ht="21.75">
      <c r="A86" s="137"/>
      <c r="B86" s="138"/>
      <c r="C86" s="138"/>
      <c r="D86" s="137"/>
      <c r="E86" s="137"/>
      <c r="F86" s="192"/>
      <c r="G86" s="137"/>
      <c r="H86" s="137"/>
      <c r="I86" s="192"/>
      <c r="J86" s="137"/>
      <c r="K86" s="137"/>
      <c r="L86" s="81"/>
      <c r="M86" s="81"/>
      <c r="N86" s="81"/>
      <c r="O86" s="81"/>
      <c r="P86" s="81"/>
      <c r="Q86" s="81"/>
      <c r="R86" s="81"/>
      <c r="S86" s="81"/>
    </row>
    <row r="87" spans="1:19" ht="21.75">
      <c r="A87" s="137"/>
      <c r="B87" s="138"/>
      <c r="C87" s="138"/>
      <c r="D87" s="137"/>
      <c r="E87" s="137"/>
      <c r="F87" s="192"/>
      <c r="G87" s="137"/>
      <c r="H87" s="137"/>
      <c r="I87" s="192"/>
      <c r="J87" s="137"/>
      <c r="K87" s="137"/>
      <c r="L87" s="81"/>
      <c r="M87" s="81"/>
      <c r="N87" s="81"/>
      <c r="O87" s="81"/>
      <c r="P87" s="81"/>
      <c r="Q87" s="81"/>
      <c r="R87" s="81"/>
      <c r="S87" s="81"/>
    </row>
    <row r="88" spans="1:19" ht="21.75">
      <c r="A88" s="137"/>
      <c r="B88" s="138"/>
      <c r="C88" s="138"/>
      <c r="D88" s="137"/>
      <c r="E88" s="137"/>
      <c r="F88" s="192"/>
      <c r="G88" s="137"/>
      <c r="H88" s="137"/>
      <c r="I88" s="192"/>
      <c r="J88" s="137"/>
      <c r="K88" s="137"/>
      <c r="L88" s="81"/>
      <c r="M88" s="81"/>
      <c r="N88" s="81"/>
      <c r="O88" s="81"/>
      <c r="P88" s="81"/>
      <c r="Q88" s="81"/>
      <c r="R88" s="81"/>
      <c r="S88" s="81"/>
    </row>
    <row r="89" spans="1:19" ht="21.75">
      <c r="A89" s="137"/>
      <c r="B89" s="138"/>
      <c r="C89" s="138"/>
      <c r="D89" s="137"/>
      <c r="E89" s="137"/>
      <c r="F89" s="192"/>
      <c r="G89" s="137"/>
      <c r="H89" s="137"/>
      <c r="I89" s="192"/>
      <c r="J89" s="137"/>
      <c r="K89" s="137"/>
      <c r="L89" s="81"/>
      <c r="M89" s="81"/>
      <c r="N89" s="81"/>
      <c r="O89" s="81"/>
      <c r="P89" s="81"/>
      <c r="Q89" s="81"/>
      <c r="R89" s="81"/>
      <c r="S89" s="81"/>
    </row>
    <row r="90" spans="1:19" ht="21.75">
      <c r="A90" s="137"/>
      <c r="B90" s="138"/>
      <c r="C90" s="138"/>
      <c r="D90" s="137"/>
      <c r="E90" s="137"/>
      <c r="F90" s="192"/>
      <c r="G90" s="137"/>
      <c r="H90" s="137"/>
      <c r="I90" s="192"/>
      <c r="J90" s="137"/>
      <c r="K90" s="137"/>
      <c r="L90" s="81"/>
      <c r="M90" s="81"/>
      <c r="N90" s="81"/>
      <c r="O90" s="81"/>
      <c r="P90" s="81"/>
      <c r="Q90" s="81"/>
      <c r="R90" s="81"/>
      <c r="S90" s="81"/>
    </row>
  </sheetData>
  <sheetProtection/>
  <mergeCells count="12">
    <mergeCell ref="A3:A6"/>
    <mergeCell ref="C3:C6"/>
    <mergeCell ref="D3:D6"/>
    <mergeCell ref="H3:J3"/>
    <mergeCell ref="H4:J4"/>
    <mergeCell ref="H5:J5"/>
    <mergeCell ref="K3:K6"/>
    <mergeCell ref="B47:D47"/>
    <mergeCell ref="E3:G3"/>
    <mergeCell ref="E4:G4"/>
    <mergeCell ref="E5:G5"/>
    <mergeCell ref="B2:J2"/>
  </mergeCells>
  <printOptions horizontalCentered="1"/>
  <pageMargins left="0" right="0" top="0.5905511811023623" bottom="0.3937007874015748" header="0.1574803149606299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="110" zoomScaleNormal="110" zoomScalePageLayoutView="0" workbookViewId="0" topLeftCell="A1">
      <selection activeCell="D8" sqref="D8:D11"/>
    </sheetView>
  </sheetViews>
  <sheetFormatPr defaultColWidth="9.140625" defaultRowHeight="15"/>
  <cols>
    <col min="1" max="1" width="4.28125" style="4" customWidth="1"/>
    <col min="2" max="2" width="19.57421875" style="3" customWidth="1"/>
    <col min="3" max="3" width="16.7109375" style="3" bestFit="1" customWidth="1"/>
    <col min="4" max="4" width="6.28125" style="4" customWidth="1"/>
    <col min="5" max="5" width="7.57421875" style="4" customWidth="1"/>
    <col min="6" max="6" width="4.421875" style="39" bestFit="1" customWidth="1"/>
    <col min="7" max="7" width="7.421875" style="4" customWidth="1"/>
    <col min="8" max="8" width="8.28125" style="4" bestFit="1" customWidth="1"/>
    <col min="9" max="9" width="4.421875" style="39" bestFit="1" customWidth="1"/>
    <col min="10" max="10" width="9.421875" style="4" bestFit="1" customWidth="1"/>
    <col min="11" max="11" width="7.140625" style="4" bestFit="1" customWidth="1"/>
    <col min="12" max="12" width="4.421875" style="39" bestFit="1" customWidth="1"/>
    <col min="13" max="13" width="8.28125" style="4" bestFit="1" customWidth="1"/>
    <col min="14" max="14" width="7.140625" style="4" bestFit="1" customWidth="1"/>
    <col min="15" max="15" width="4.421875" style="39" bestFit="1" customWidth="1"/>
    <col min="16" max="16" width="8.28125" style="4" bestFit="1" customWidth="1"/>
    <col min="17" max="16384" width="9.140625" style="1" customWidth="1"/>
  </cols>
  <sheetData>
    <row r="1" spans="1:16" ht="21.75">
      <c r="A1" s="80" t="s">
        <v>190</v>
      </c>
      <c r="B1" s="80"/>
      <c r="C1" s="81"/>
      <c r="D1" s="81"/>
      <c r="E1" s="81"/>
      <c r="F1" s="184"/>
      <c r="G1" s="81"/>
      <c r="H1" s="81"/>
      <c r="I1" s="184"/>
      <c r="J1" s="81"/>
      <c r="K1" s="81"/>
      <c r="L1" s="184"/>
      <c r="M1" s="81"/>
      <c r="N1" s="81"/>
      <c r="O1" s="184"/>
      <c r="P1" s="81"/>
    </row>
    <row r="2" spans="1:16" ht="21.75">
      <c r="A2" s="81"/>
      <c r="B2" s="434"/>
      <c r="C2" s="434"/>
      <c r="D2" s="434"/>
      <c r="E2" s="434"/>
      <c r="F2" s="434"/>
      <c r="G2" s="434"/>
      <c r="H2" s="434"/>
      <c r="I2" s="434"/>
      <c r="J2" s="434"/>
      <c r="K2" s="81"/>
      <c r="L2" s="81"/>
      <c r="M2" s="81"/>
      <c r="N2" s="81"/>
      <c r="O2" s="81"/>
      <c r="P2" s="81"/>
    </row>
    <row r="3" spans="1:16" ht="18.75" customHeight="1">
      <c r="A3" s="430" t="s">
        <v>64</v>
      </c>
      <c r="B3" s="185"/>
      <c r="C3" s="435" t="s">
        <v>0</v>
      </c>
      <c r="D3" s="435" t="s">
        <v>2</v>
      </c>
      <c r="E3" s="433"/>
      <c r="F3" s="433"/>
      <c r="G3" s="433"/>
      <c r="H3" s="442"/>
      <c r="I3" s="443"/>
      <c r="J3" s="444"/>
      <c r="K3" s="442"/>
      <c r="L3" s="443"/>
      <c r="M3" s="444"/>
      <c r="N3" s="442"/>
      <c r="O3" s="443"/>
      <c r="P3" s="444"/>
    </row>
    <row r="4" spans="1:16" ht="21.75">
      <c r="A4" s="431"/>
      <c r="B4" s="85" t="s">
        <v>6</v>
      </c>
      <c r="C4" s="436"/>
      <c r="D4" s="436"/>
      <c r="E4" s="438" t="s">
        <v>85</v>
      </c>
      <c r="F4" s="438"/>
      <c r="G4" s="438"/>
      <c r="H4" s="445" t="s">
        <v>86</v>
      </c>
      <c r="I4" s="446"/>
      <c r="J4" s="447"/>
      <c r="K4" s="445" t="s">
        <v>91</v>
      </c>
      <c r="L4" s="446"/>
      <c r="M4" s="447"/>
      <c r="N4" s="445" t="s">
        <v>91</v>
      </c>
      <c r="O4" s="446"/>
      <c r="P4" s="447"/>
    </row>
    <row r="5" spans="1:16" ht="43.5">
      <c r="A5" s="431"/>
      <c r="B5" s="85" t="s">
        <v>8</v>
      </c>
      <c r="C5" s="436"/>
      <c r="D5" s="436"/>
      <c r="E5" s="438"/>
      <c r="F5" s="438"/>
      <c r="G5" s="438"/>
      <c r="H5" s="448"/>
      <c r="I5" s="449"/>
      <c r="J5" s="450"/>
      <c r="K5" s="448" t="s">
        <v>92</v>
      </c>
      <c r="L5" s="449"/>
      <c r="M5" s="450"/>
      <c r="N5" s="448" t="s">
        <v>94</v>
      </c>
      <c r="O5" s="449"/>
      <c r="P5" s="450"/>
    </row>
    <row r="6" spans="1:16" ht="21.75">
      <c r="A6" s="432"/>
      <c r="B6" s="88"/>
      <c r="C6" s="437"/>
      <c r="D6" s="437"/>
      <c r="E6" s="87" t="s">
        <v>88</v>
      </c>
      <c r="F6" s="87" t="s">
        <v>89</v>
      </c>
      <c r="G6" s="187" t="s">
        <v>90</v>
      </c>
      <c r="H6" s="87" t="s">
        <v>88</v>
      </c>
      <c r="I6" s="87" t="s">
        <v>89</v>
      </c>
      <c r="J6" s="187" t="s">
        <v>90</v>
      </c>
      <c r="K6" s="87" t="s">
        <v>93</v>
      </c>
      <c r="L6" s="87" t="s">
        <v>89</v>
      </c>
      <c r="M6" s="187" t="s">
        <v>90</v>
      </c>
      <c r="N6" s="87" t="s">
        <v>93</v>
      </c>
      <c r="O6" s="87" t="s">
        <v>89</v>
      </c>
      <c r="P6" s="187" t="s">
        <v>90</v>
      </c>
    </row>
    <row r="7" spans="1:16" ht="21.75">
      <c r="A7" s="208"/>
      <c r="B7" s="209"/>
      <c r="C7" s="210"/>
      <c r="D7" s="210"/>
      <c r="E7" s="244" t="s">
        <v>384</v>
      </c>
      <c r="F7" s="244" t="s">
        <v>112</v>
      </c>
      <c r="G7" s="289" t="s">
        <v>386</v>
      </c>
      <c r="H7" s="244" t="s">
        <v>114</v>
      </c>
      <c r="I7" s="244" t="s">
        <v>115</v>
      </c>
      <c r="J7" s="244" t="s">
        <v>385</v>
      </c>
      <c r="K7" s="244" t="s">
        <v>389</v>
      </c>
      <c r="L7" s="244" t="s">
        <v>390</v>
      </c>
      <c r="M7" s="244" t="s">
        <v>393</v>
      </c>
      <c r="N7" s="244" t="s">
        <v>391</v>
      </c>
      <c r="O7" s="244" t="s">
        <v>392</v>
      </c>
      <c r="P7" s="244" t="s">
        <v>394</v>
      </c>
    </row>
    <row r="8" spans="1:16" ht="43.5">
      <c r="A8" s="89">
        <v>1</v>
      </c>
      <c r="B8" s="193" t="s">
        <v>13</v>
      </c>
      <c r="C8" s="90" t="s">
        <v>14</v>
      </c>
      <c r="D8" s="143" t="s">
        <v>16</v>
      </c>
      <c r="E8" s="92">
        <v>5600</v>
      </c>
      <c r="F8" s="89">
        <v>3</v>
      </c>
      <c r="G8" s="92">
        <f>E8*F8</f>
        <v>16800</v>
      </c>
      <c r="H8" s="92">
        <v>7000</v>
      </c>
      <c r="I8" s="89">
        <v>9</v>
      </c>
      <c r="J8" s="92">
        <f>H8*I8</f>
        <v>63000</v>
      </c>
      <c r="K8" s="92">
        <v>5600</v>
      </c>
      <c r="L8" s="89">
        <v>3</v>
      </c>
      <c r="M8" s="92">
        <f>K8*L8</f>
        <v>16800</v>
      </c>
      <c r="N8" s="92">
        <v>7000</v>
      </c>
      <c r="O8" s="89">
        <v>9</v>
      </c>
      <c r="P8" s="92">
        <f>N8*O8</f>
        <v>63000</v>
      </c>
    </row>
    <row r="9" spans="1:16" ht="21.75">
      <c r="A9" s="95">
        <v>2</v>
      </c>
      <c r="B9" s="153" t="s">
        <v>21</v>
      </c>
      <c r="C9" s="96" t="s">
        <v>22</v>
      </c>
      <c r="D9" s="162" t="s">
        <v>18</v>
      </c>
      <c r="E9" s="98">
        <v>3500</v>
      </c>
      <c r="F9" s="95">
        <v>3</v>
      </c>
      <c r="G9" s="98">
        <f>E9*F9</f>
        <v>10500</v>
      </c>
      <c r="H9" s="98">
        <v>3500</v>
      </c>
      <c r="I9" s="95">
        <v>9</v>
      </c>
      <c r="J9" s="98">
        <f>H9*I9</f>
        <v>31500</v>
      </c>
      <c r="K9" s="98">
        <v>0</v>
      </c>
      <c r="L9" s="95">
        <v>0</v>
      </c>
      <c r="M9" s="98">
        <v>0</v>
      </c>
      <c r="N9" s="98">
        <v>0</v>
      </c>
      <c r="O9" s="95">
        <v>0</v>
      </c>
      <c r="P9" s="98">
        <v>0</v>
      </c>
    </row>
    <row r="10" spans="1:16" ht="43.5">
      <c r="A10" s="95">
        <v>3</v>
      </c>
      <c r="B10" s="153" t="s">
        <v>35</v>
      </c>
      <c r="C10" s="96" t="s">
        <v>36</v>
      </c>
      <c r="D10" s="162" t="s">
        <v>18</v>
      </c>
      <c r="E10" s="98">
        <v>3500</v>
      </c>
      <c r="F10" s="95">
        <v>3</v>
      </c>
      <c r="G10" s="98">
        <f>E10*F10</f>
        <v>10500</v>
      </c>
      <c r="H10" s="98">
        <v>3500</v>
      </c>
      <c r="I10" s="95">
        <v>9</v>
      </c>
      <c r="J10" s="98">
        <f>H10*I10</f>
        <v>31500</v>
      </c>
      <c r="K10" s="98">
        <v>0</v>
      </c>
      <c r="L10" s="95">
        <v>0</v>
      </c>
      <c r="M10" s="98">
        <v>0</v>
      </c>
      <c r="N10" s="98">
        <v>0</v>
      </c>
      <c r="O10" s="95">
        <v>0</v>
      </c>
      <c r="P10" s="98">
        <v>0</v>
      </c>
    </row>
    <row r="11" spans="1:16" ht="21.75">
      <c r="A11" s="95">
        <v>4</v>
      </c>
      <c r="B11" s="153" t="s">
        <v>43</v>
      </c>
      <c r="C11" s="96" t="s">
        <v>44</v>
      </c>
      <c r="D11" s="162" t="s">
        <v>18</v>
      </c>
      <c r="E11" s="98">
        <v>3500</v>
      </c>
      <c r="F11" s="95">
        <v>3</v>
      </c>
      <c r="G11" s="98">
        <f>E11*F11</f>
        <v>10500</v>
      </c>
      <c r="H11" s="98">
        <v>3500</v>
      </c>
      <c r="I11" s="95">
        <v>9</v>
      </c>
      <c r="J11" s="98">
        <f>H11*I11</f>
        <v>31500</v>
      </c>
      <c r="K11" s="98">
        <v>0</v>
      </c>
      <c r="L11" s="95">
        <v>0</v>
      </c>
      <c r="M11" s="98">
        <v>0</v>
      </c>
      <c r="N11" s="98">
        <v>0</v>
      </c>
      <c r="O11" s="95">
        <v>0</v>
      </c>
      <c r="P11" s="98">
        <v>0</v>
      </c>
    </row>
    <row r="12" spans="1:16" ht="21.75">
      <c r="A12" s="129"/>
      <c r="B12" s="429" t="s">
        <v>58</v>
      </c>
      <c r="C12" s="429"/>
      <c r="D12" s="429"/>
      <c r="E12" s="130">
        <f>SUM(E8:E11)</f>
        <v>16100</v>
      </c>
      <c r="F12" s="129">
        <v>0</v>
      </c>
      <c r="G12" s="130">
        <f>SUM(G8:G11)</f>
        <v>48300</v>
      </c>
      <c r="H12" s="130">
        <f>SUM(H8:H11)</f>
        <v>17500</v>
      </c>
      <c r="I12" s="129">
        <v>0</v>
      </c>
      <c r="J12" s="130">
        <f>SUM(J8:J11)</f>
        <v>157500</v>
      </c>
      <c r="K12" s="130">
        <f>SUM(K8:K11)</f>
        <v>5600</v>
      </c>
      <c r="L12" s="129">
        <v>0</v>
      </c>
      <c r="M12" s="130">
        <f>SUM(M8:M11)</f>
        <v>16800</v>
      </c>
      <c r="N12" s="130">
        <f>SUM(N8:N11)</f>
        <v>7000</v>
      </c>
      <c r="O12" s="129">
        <v>0</v>
      </c>
      <c r="P12" s="130">
        <f>SUM(P8:P11)</f>
        <v>63000</v>
      </c>
    </row>
    <row r="13" spans="1:16" ht="21.75">
      <c r="A13" s="137"/>
      <c r="B13" s="138"/>
      <c r="C13" s="138"/>
      <c r="D13" s="137"/>
      <c r="E13" s="137"/>
      <c r="F13" s="192"/>
      <c r="G13" s="137"/>
      <c r="H13" s="137"/>
      <c r="I13" s="192"/>
      <c r="J13" s="137"/>
      <c r="K13" s="137"/>
      <c r="L13" s="192"/>
      <c r="M13" s="137"/>
      <c r="N13" s="137"/>
      <c r="O13" s="192"/>
      <c r="P13" s="137"/>
    </row>
    <row r="14" spans="1:16" ht="21.75">
      <c r="A14" s="137"/>
      <c r="B14" s="138"/>
      <c r="C14" s="138"/>
      <c r="D14" s="137"/>
      <c r="E14" s="137"/>
      <c r="F14" s="192"/>
      <c r="G14" s="137"/>
      <c r="H14" s="137"/>
      <c r="I14" s="192"/>
      <c r="J14" s="137"/>
      <c r="K14" s="137"/>
      <c r="L14" s="192"/>
      <c r="M14" s="137"/>
      <c r="N14" s="137"/>
      <c r="O14" s="192"/>
      <c r="P14" s="137"/>
    </row>
    <row r="15" spans="1:16" ht="21.75">
      <c r="A15" s="137"/>
      <c r="B15" s="138"/>
      <c r="C15" s="138"/>
      <c r="D15" s="137"/>
      <c r="E15" s="137"/>
      <c r="F15" s="192"/>
      <c r="G15" s="137"/>
      <c r="H15" s="137"/>
      <c r="I15" s="192"/>
      <c r="J15" s="137"/>
      <c r="K15" s="137"/>
      <c r="L15" s="192"/>
      <c r="M15" s="137"/>
      <c r="N15" s="137"/>
      <c r="O15" s="192"/>
      <c r="P15" s="137"/>
    </row>
    <row r="16" spans="1:16" ht="21.75">
      <c r="A16" s="137"/>
      <c r="B16" s="138"/>
      <c r="C16" s="138"/>
      <c r="D16" s="137"/>
      <c r="E16" s="137"/>
      <c r="F16" s="192"/>
      <c r="G16" s="137"/>
      <c r="H16" s="137"/>
      <c r="I16" s="192"/>
      <c r="J16" s="137"/>
      <c r="K16" s="137"/>
      <c r="L16" s="192"/>
      <c r="M16" s="137"/>
      <c r="N16" s="137"/>
      <c r="O16" s="192"/>
      <c r="P16" s="137"/>
    </row>
    <row r="17" spans="1:16" ht="21.75">
      <c r="A17" s="137"/>
      <c r="B17" s="138"/>
      <c r="C17" s="138"/>
      <c r="D17" s="137"/>
      <c r="E17" s="137"/>
      <c r="F17" s="192"/>
      <c r="G17" s="137"/>
      <c r="H17" s="137"/>
      <c r="I17" s="192"/>
      <c r="J17" s="137"/>
      <c r="K17" s="137"/>
      <c r="L17" s="192"/>
      <c r="M17" s="137"/>
      <c r="N17" s="137"/>
      <c r="O17" s="192"/>
      <c r="P17" s="137"/>
    </row>
    <row r="18" spans="1:16" ht="21.75">
      <c r="A18" s="137"/>
      <c r="B18" s="138"/>
      <c r="C18" s="138"/>
      <c r="D18" s="137"/>
      <c r="E18" s="137"/>
      <c r="F18" s="192"/>
      <c r="G18" s="137"/>
      <c r="H18" s="137"/>
      <c r="I18" s="192"/>
      <c r="J18" s="137"/>
      <c r="K18" s="137"/>
      <c r="L18" s="192"/>
      <c r="M18" s="137"/>
      <c r="N18" s="137"/>
      <c r="O18" s="192"/>
      <c r="P18" s="137"/>
    </row>
    <row r="19" spans="1:16" ht="21.75">
      <c r="A19" s="137"/>
      <c r="B19" s="138"/>
      <c r="C19" s="138"/>
      <c r="D19" s="137"/>
      <c r="E19" s="137"/>
      <c r="F19" s="192"/>
      <c r="G19" s="137"/>
      <c r="H19" s="137"/>
      <c r="I19" s="192"/>
      <c r="J19" s="137"/>
      <c r="K19" s="137"/>
      <c r="L19" s="192"/>
      <c r="M19" s="137"/>
      <c r="N19" s="137"/>
      <c r="O19" s="192"/>
      <c r="P19" s="137"/>
    </row>
    <row r="20" spans="1:16" ht="21.75">
      <c r="A20" s="137"/>
      <c r="B20" s="138"/>
      <c r="C20" s="138"/>
      <c r="D20" s="137"/>
      <c r="E20" s="137"/>
      <c r="F20" s="192"/>
      <c r="G20" s="137"/>
      <c r="H20" s="137"/>
      <c r="I20" s="192"/>
      <c r="J20" s="137"/>
      <c r="K20" s="137"/>
      <c r="L20" s="192"/>
      <c r="M20" s="137"/>
      <c r="N20" s="137"/>
      <c r="O20" s="192"/>
      <c r="P20" s="137"/>
    </row>
    <row r="21" spans="1:16" ht="21.75">
      <c r="A21" s="137"/>
      <c r="B21" s="138"/>
      <c r="C21" s="138"/>
      <c r="D21" s="137"/>
      <c r="E21" s="137"/>
      <c r="F21" s="192"/>
      <c r="G21" s="137"/>
      <c r="H21" s="137"/>
      <c r="I21" s="192"/>
      <c r="J21" s="137"/>
      <c r="K21" s="137"/>
      <c r="L21" s="192"/>
      <c r="M21" s="137"/>
      <c r="N21" s="137"/>
      <c r="O21" s="192"/>
      <c r="P21" s="137"/>
    </row>
    <row r="22" spans="1:16" ht="21.75">
      <c r="A22" s="137"/>
      <c r="B22" s="138"/>
      <c r="C22" s="138"/>
      <c r="D22" s="137"/>
      <c r="E22" s="137"/>
      <c r="F22" s="192"/>
      <c r="G22" s="137"/>
      <c r="H22" s="137"/>
      <c r="I22" s="192"/>
      <c r="J22" s="137"/>
      <c r="K22" s="137"/>
      <c r="L22" s="192"/>
      <c r="M22" s="137"/>
      <c r="N22" s="137"/>
      <c r="O22" s="192"/>
      <c r="P22" s="137"/>
    </row>
    <row r="23" spans="1:16" ht="21.75">
      <c r="A23" s="137"/>
      <c r="B23" s="138"/>
      <c r="C23" s="138"/>
      <c r="D23" s="137"/>
      <c r="E23" s="137"/>
      <c r="F23" s="192"/>
      <c r="G23" s="137"/>
      <c r="H23" s="137"/>
      <c r="I23" s="192"/>
      <c r="J23" s="137"/>
      <c r="K23" s="137"/>
      <c r="L23" s="192"/>
      <c r="M23" s="137"/>
      <c r="N23" s="137"/>
      <c r="O23" s="192"/>
      <c r="P23" s="137"/>
    </row>
    <row r="24" spans="1:16" ht="21.75">
      <c r="A24" s="137"/>
      <c r="B24" s="138"/>
      <c r="C24" s="138"/>
      <c r="D24" s="137"/>
      <c r="E24" s="137"/>
      <c r="F24" s="192"/>
      <c r="G24" s="137"/>
      <c r="H24" s="137"/>
      <c r="I24" s="192"/>
      <c r="J24" s="137"/>
      <c r="K24" s="137"/>
      <c r="L24" s="192"/>
      <c r="M24" s="137"/>
      <c r="N24" s="137"/>
      <c r="O24" s="192"/>
      <c r="P24" s="137"/>
    </row>
    <row r="25" spans="1:16" ht="21.75">
      <c r="A25" s="137"/>
      <c r="B25" s="138"/>
      <c r="C25" s="138"/>
      <c r="D25" s="137"/>
      <c r="E25" s="137"/>
      <c r="F25" s="192"/>
      <c r="G25" s="137"/>
      <c r="H25" s="137"/>
      <c r="I25" s="192"/>
      <c r="J25" s="137"/>
      <c r="K25" s="137"/>
      <c r="L25" s="192"/>
      <c r="M25" s="137"/>
      <c r="N25" s="137"/>
      <c r="O25" s="192"/>
      <c r="P25" s="137"/>
    </row>
    <row r="26" spans="1:16" ht="21.75">
      <c r="A26" s="137"/>
      <c r="B26" s="138"/>
      <c r="C26" s="138"/>
      <c r="D26" s="137"/>
      <c r="E26" s="137"/>
      <c r="F26" s="192"/>
      <c r="G26" s="137"/>
      <c r="H26" s="137"/>
      <c r="I26" s="192"/>
      <c r="J26" s="137"/>
      <c r="K26" s="137"/>
      <c r="L26" s="192"/>
      <c r="M26" s="137"/>
      <c r="N26" s="137"/>
      <c r="O26" s="192"/>
      <c r="P26" s="137"/>
    </row>
    <row r="27" spans="1:16" ht="21.75">
      <c r="A27" s="137"/>
      <c r="B27" s="138"/>
      <c r="C27" s="138"/>
      <c r="D27" s="137"/>
      <c r="E27" s="137"/>
      <c r="F27" s="192"/>
      <c r="G27" s="137"/>
      <c r="H27" s="137"/>
      <c r="I27" s="192"/>
      <c r="J27" s="137"/>
      <c r="K27" s="137"/>
      <c r="L27" s="192"/>
      <c r="M27" s="137"/>
      <c r="N27" s="137"/>
      <c r="O27" s="192"/>
      <c r="P27" s="137"/>
    </row>
    <row r="28" spans="1:16" ht="21.75">
      <c r="A28" s="137"/>
      <c r="B28" s="138"/>
      <c r="C28" s="138"/>
      <c r="D28" s="137"/>
      <c r="E28" s="137"/>
      <c r="F28" s="192"/>
      <c r="G28" s="137"/>
      <c r="H28" s="137"/>
      <c r="I28" s="192"/>
      <c r="J28" s="137"/>
      <c r="K28" s="137"/>
      <c r="L28" s="192"/>
      <c r="M28" s="137"/>
      <c r="N28" s="137"/>
      <c r="O28" s="192"/>
      <c r="P28" s="137"/>
    </row>
  </sheetData>
  <sheetProtection/>
  <mergeCells count="17">
    <mergeCell ref="B12:D12"/>
    <mergeCell ref="K3:M3"/>
    <mergeCell ref="K4:M4"/>
    <mergeCell ref="K5:M5"/>
    <mergeCell ref="N3:P3"/>
    <mergeCell ref="N4:P4"/>
    <mergeCell ref="N5:P5"/>
    <mergeCell ref="B2:J2"/>
    <mergeCell ref="A3:A6"/>
    <mergeCell ref="C3:C6"/>
    <mergeCell ref="D3:D6"/>
    <mergeCell ref="E3:G3"/>
    <mergeCell ref="H3:J3"/>
    <mergeCell ref="E4:G4"/>
    <mergeCell ref="H4:J4"/>
    <mergeCell ref="E5:G5"/>
    <mergeCell ref="H5:J5"/>
  </mergeCells>
  <printOptions horizontalCentered="1"/>
  <pageMargins left="0" right="0" top="0.5905511811023623" bottom="0.3937007874015748" header="0.1574803149606299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110" zoomScaleNormal="110" zoomScalePageLayoutView="0" workbookViewId="0" topLeftCell="A1">
      <selection activeCell="K36" sqref="K36"/>
    </sheetView>
  </sheetViews>
  <sheetFormatPr defaultColWidth="9.140625" defaultRowHeight="15"/>
  <cols>
    <col min="1" max="1" width="6.421875" style="4" customWidth="1"/>
    <col min="2" max="2" width="25.00390625" style="3" customWidth="1"/>
    <col min="3" max="3" width="12.421875" style="3" customWidth="1"/>
    <col min="4" max="4" width="11.421875" style="4" customWidth="1"/>
    <col min="5" max="6" width="11.57421875" style="4" bestFit="1" customWidth="1"/>
    <col min="7" max="7" width="8.8515625" style="4" bestFit="1" customWidth="1"/>
    <col min="8" max="8" width="12.421875" style="4" bestFit="1" customWidth="1"/>
    <col min="9" max="9" width="9.421875" style="4" bestFit="1" customWidth="1"/>
    <col min="10" max="10" width="12.421875" style="4" bestFit="1" customWidth="1"/>
    <col min="11" max="11" width="10.7109375" style="36" customWidth="1"/>
    <col min="12" max="12" width="7.57421875" style="1" customWidth="1"/>
    <col min="13" max="16384" width="9.140625" style="1" customWidth="1"/>
  </cols>
  <sheetData>
    <row r="1" spans="1:11" ht="21.75">
      <c r="A1" s="80" t="s">
        <v>396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1.75">
      <c r="A2" s="81"/>
      <c r="B2" s="434"/>
      <c r="C2" s="434"/>
      <c r="D2" s="434"/>
      <c r="E2" s="434"/>
      <c r="F2" s="434"/>
      <c r="G2" s="434"/>
      <c r="H2" s="434"/>
      <c r="I2" s="434"/>
      <c r="J2" s="434"/>
      <c r="K2" s="434"/>
    </row>
    <row r="3" spans="1:11" ht="21.75">
      <c r="A3" s="430" t="s">
        <v>64</v>
      </c>
      <c r="B3" s="435" t="s">
        <v>0</v>
      </c>
      <c r="C3" s="435" t="s">
        <v>1</v>
      </c>
      <c r="D3" s="430" t="s">
        <v>2</v>
      </c>
      <c r="E3" s="433"/>
      <c r="F3" s="433"/>
      <c r="G3" s="433"/>
      <c r="H3" s="433"/>
      <c r="I3" s="433"/>
      <c r="J3" s="433"/>
      <c r="K3" s="439" t="s">
        <v>98</v>
      </c>
    </row>
    <row r="4" spans="1:11" ht="21.75">
      <c r="A4" s="431"/>
      <c r="B4" s="436"/>
      <c r="C4" s="436"/>
      <c r="D4" s="431"/>
      <c r="E4" s="438" t="s">
        <v>68</v>
      </c>
      <c r="F4" s="438"/>
      <c r="G4" s="438" t="s">
        <v>97</v>
      </c>
      <c r="H4" s="438"/>
      <c r="I4" s="438" t="s">
        <v>97</v>
      </c>
      <c r="J4" s="438"/>
      <c r="K4" s="440"/>
    </row>
    <row r="5" spans="1:11" ht="21.75">
      <c r="A5" s="431"/>
      <c r="B5" s="436"/>
      <c r="C5" s="436"/>
      <c r="D5" s="431"/>
      <c r="E5" s="438"/>
      <c r="F5" s="438"/>
      <c r="G5" s="438" t="s">
        <v>92</v>
      </c>
      <c r="H5" s="438"/>
      <c r="I5" s="438" t="s">
        <v>94</v>
      </c>
      <c r="J5" s="438"/>
      <c r="K5" s="440"/>
    </row>
    <row r="6" spans="1:11" ht="21.75">
      <c r="A6" s="432"/>
      <c r="B6" s="437"/>
      <c r="C6" s="437"/>
      <c r="D6" s="432"/>
      <c r="E6" s="87" t="s">
        <v>95</v>
      </c>
      <c r="F6" s="87" t="s">
        <v>96</v>
      </c>
      <c r="G6" s="87" t="s">
        <v>87</v>
      </c>
      <c r="H6" s="87" t="s">
        <v>91</v>
      </c>
      <c r="I6" s="87" t="s">
        <v>87</v>
      </c>
      <c r="J6" s="87" t="s">
        <v>91</v>
      </c>
      <c r="K6" s="441"/>
    </row>
    <row r="7" spans="1:11" ht="21.75">
      <c r="A7" s="208"/>
      <c r="B7" s="210"/>
      <c r="C7" s="210"/>
      <c r="D7" s="208"/>
      <c r="E7" s="211" t="s">
        <v>384</v>
      </c>
      <c r="F7" s="211" t="s">
        <v>112</v>
      </c>
      <c r="G7" s="243" t="s">
        <v>113</v>
      </c>
      <c r="H7" s="243" t="s">
        <v>114</v>
      </c>
      <c r="I7" s="211" t="s">
        <v>115</v>
      </c>
      <c r="J7" s="211" t="s">
        <v>388</v>
      </c>
      <c r="K7" s="244" t="s">
        <v>395</v>
      </c>
    </row>
    <row r="8" spans="1:11" ht="21.75">
      <c r="A8" s="89">
        <v>1</v>
      </c>
      <c r="B8" s="90" t="s">
        <v>14</v>
      </c>
      <c r="C8" s="90" t="s">
        <v>15</v>
      </c>
      <c r="D8" s="91" t="s">
        <v>16</v>
      </c>
      <c r="E8" s="92">
        <f>เงินเดือนปัจจุบัน!G8</f>
        <v>187740</v>
      </c>
      <c r="F8" s="92">
        <f>เงินเดือนปัจจุบัน!J8</f>
        <v>187740</v>
      </c>
      <c r="G8" s="98">
        <f>เงินตำแหน่ง!G8</f>
        <v>16800</v>
      </c>
      <c r="H8" s="98">
        <f>เงินตำแหน่ง!M8</f>
        <v>16800</v>
      </c>
      <c r="I8" s="92">
        <f>เงินตำแหน่ง!J8</f>
        <v>63000</v>
      </c>
      <c r="J8" s="92">
        <f>เงินตำแหน่ง!P8</f>
        <v>63000</v>
      </c>
      <c r="K8" s="214">
        <f aca="true" t="shared" si="0" ref="K8:K24">SUM(E8:J8)</f>
        <v>535080</v>
      </c>
    </row>
    <row r="9" spans="1:11" ht="43.5">
      <c r="A9" s="95">
        <v>2</v>
      </c>
      <c r="B9" s="96" t="s">
        <v>22</v>
      </c>
      <c r="C9" s="96" t="s">
        <v>23</v>
      </c>
      <c r="D9" s="97" t="s">
        <v>18</v>
      </c>
      <c r="E9" s="98">
        <f>เงินเดือนปัจจุบัน!G9</f>
        <v>158760</v>
      </c>
      <c r="F9" s="98">
        <f>เงินเดือนปัจจุบัน!J9</f>
        <v>158760</v>
      </c>
      <c r="G9" s="98">
        <f>เงินตำแหน่ง!G9</f>
        <v>10500</v>
      </c>
      <c r="H9" s="98">
        <v>0</v>
      </c>
      <c r="I9" s="100">
        <f>เงินตำแหน่ง!J9</f>
        <v>31500</v>
      </c>
      <c r="J9" s="98">
        <v>0</v>
      </c>
      <c r="K9" s="157">
        <f t="shared" si="0"/>
        <v>359520</v>
      </c>
    </row>
    <row r="10" spans="1:11" ht="21.75">
      <c r="A10" s="99">
        <v>3</v>
      </c>
      <c r="B10" s="96" t="s">
        <v>24</v>
      </c>
      <c r="C10" s="96" t="s">
        <v>19</v>
      </c>
      <c r="D10" s="97" t="s">
        <v>74</v>
      </c>
      <c r="E10" s="98">
        <f>เงินเดือนปัจจุบัน!G10</f>
        <v>142920</v>
      </c>
      <c r="F10" s="98">
        <f>เงินเดือนปัจจุบัน!J10</f>
        <v>144060</v>
      </c>
      <c r="G10" s="98">
        <v>0</v>
      </c>
      <c r="H10" s="98">
        <v>0</v>
      </c>
      <c r="I10" s="98">
        <v>0</v>
      </c>
      <c r="J10" s="98">
        <v>0</v>
      </c>
      <c r="K10" s="157">
        <f t="shared" si="0"/>
        <v>286980</v>
      </c>
    </row>
    <row r="11" spans="1:11" ht="21.75">
      <c r="A11" s="95">
        <v>4</v>
      </c>
      <c r="B11" s="96" t="s">
        <v>28</v>
      </c>
      <c r="C11" s="96" t="s">
        <v>19</v>
      </c>
      <c r="D11" s="97" t="s">
        <v>75</v>
      </c>
      <c r="E11" s="98">
        <f>เงินเดือนปัจจุบัน!G11</f>
        <v>126840</v>
      </c>
      <c r="F11" s="98">
        <f>เงินเดือนปัจจุบัน!J11</f>
        <v>126840</v>
      </c>
      <c r="G11" s="98">
        <v>0</v>
      </c>
      <c r="H11" s="98">
        <v>0</v>
      </c>
      <c r="I11" s="98">
        <v>0</v>
      </c>
      <c r="J11" s="98">
        <v>0</v>
      </c>
      <c r="K11" s="157">
        <f t="shared" si="0"/>
        <v>253680</v>
      </c>
    </row>
    <row r="12" spans="1:11" ht="21.75">
      <c r="A12" s="99">
        <v>5</v>
      </c>
      <c r="B12" s="96" t="s">
        <v>29</v>
      </c>
      <c r="C12" s="96" t="s">
        <v>19</v>
      </c>
      <c r="D12" s="97" t="s">
        <v>74</v>
      </c>
      <c r="E12" s="98">
        <f>เงินเดือนปัจจุบัน!G12</f>
        <v>155820</v>
      </c>
      <c r="F12" s="98">
        <f>เงินเดือนปัจจุบัน!J12</f>
        <v>155820</v>
      </c>
      <c r="G12" s="98">
        <v>0</v>
      </c>
      <c r="H12" s="98">
        <v>0</v>
      </c>
      <c r="I12" s="98">
        <v>0</v>
      </c>
      <c r="J12" s="98">
        <v>0</v>
      </c>
      <c r="K12" s="157">
        <f t="shared" si="0"/>
        <v>311640</v>
      </c>
    </row>
    <row r="13" spans="1:11" ht="21.75">
      <c r="A13" s="95">
        <v>6</v>
      </c>
      <c r="B13" s="96" t="s">
        <v>25</v>
      </c>
      <c r="C13" s="96" t="s">
        <v>26</v>
      </c>
      <c r="D13" s="97" t="s">
        <v>77</v>
      </c>
      <c r="E13" s="98">
        <f>เงินเดือนปัจจุบัน!G13</f>
        <v>132240</v>
      </c>
      <c r="F13" s="98">
        <f>เงินเดือนปัจจุบัน!J13</f>
        <v>132240</v>
      </c>
      <c r="G13" s="98">
        <v>0</v>
      </c>
      <c r="H13" s="98">
        <v>0</v>
      </c>
      <c r="I13" s="98">
        <v>0</v>
      </c>
      <c r="J13" s="98">
        <v>0</v>
      </c>
      <c r="K13" s="157">
        <f t="shared" si="0"/>
        <v>264480</v>
      </c>
    </row>
    <row r="14" spans="1:11" ht="43.5">
      <c r="A14" s="99">
        <v>7</v>
      </c>
      <c r="B14" s="108" t="s">
        <v>33</v>
      </c>
      <c r="C14" s="96" t="s">
        <v>26</v>
      </c>
      <c r="D14" s="97" t="s">
        <v>76</v>
      </c>
      <c r="E14" s="98">
        <f>เงินเดือนปัจจุบัน!G14</f>
        <v>128160</v>
      </c>
      <c r="F14" s="98">
        <f>เงินเดือนปัจจุบัน!J14</f>
        <v>128160</v>
      </c>
      <c r="G14" s="98">
        <v>0</v>
      </c>
      <c r="H14" s="98">
        <v>0</v>
      </c>
      <c r="I14" s="98">
        <v>0</v>
      </c>
      <c r="J14" s="98">
        <v>0</v>
      </c>
      <c r="K14" s="157">
        <f t="shared" si="0"/>
        <v>256320</v>
      </c>
    </row>
    <row r="15" spans="1:11" ht="43.5">
      <c r="A15" s="95">
        <v>8</v>
      </c>
      <c r="B15" s="108" t="s">
        <v>33</v>
      </c>
      <c r="C15" s="96" t="s">
        <v>26</v>
      </c>
      <c r="D15" s="97" t="s">
        <v>47</v>
      </c>
      <c r="E15" s="98">
        <f>เงินเดือนปัจจุบัน!G15</f>
        <v>107490</v>
      </c>
      <c r="F15" s="98">
        <f>เงินเดือนปัจจุบัน!J15</f>
        <v>148950</v>
      </c>
      <c r="G15" s="98">
        <v>0</v>
      </c>
      <c r="H15" s="98">
        <v>0</v>
      </c>
      <c r="I15" s="98">
        <v>0</v>
      </c>
      <c r="J15" s="98">
        <v>0</v>
      </c>
      <c r="K15" s="157">
        <f t="shared" si="0"/>
        <v>256440</v>
      </c>
    </row>
    <row r="16" spans="1:11" ht="43.5">
      <c r="A16" s="99">
        <v>9</v>
      </c>
      <c r="B16" s="96" t="s">
        <v>405</v>
      </c>
      <c r="C16" s="97" t="s">
        <v>48</v>
      </c>
      <c r="D16" s="97" t="s">
        <v>49</v>
      </c>
      <c r="E16" s="98">
        <f>เงินเดือนปัจจุบัน!G16</f>
        <v>68820</v>
      </c>
      <c r="F16" s="98">
        <f>เงินเดือนปัจจุบัน!J16</f>
        <v>68820</v>
      </c>
      <c r="G16" s="98">
        <v>0</v>
      </c>
      <c r="H16" s="98">
        <v>0</v>
      </c>
      <c r="I16" s="98">
        <v>0</v>
      </c>
      <c r="J16" s="98">
        <v>0</v>
      </c>
      <c r="K16" s="157">
        <f t="shared" si="0"/>
        <v>137640</v>
      </c>
    </row>
    <row r="17" spans="1:11" ht="43.5">
      <c r="A17" s="95">
        <v>10</v>
      </c>
      <c r="B17" s="108" t="s">
        <v>405</v>
      </c>
      <c r="C17" s="97" t="s">
        <v>48</v>
      </c>
      <c r="D17" s="121" t="s">
        <v>49</v>
      </c>
      <c r="E17" s="98">
        <f>เงินเดือนปัจจุบัน!G17</f>
        <v>63540</v>
      </c>
      <c r="F17" s="98">
        <f>เงินเดือนปัจจุบัน!J17</f>
        <v>63540</v>
      </c>
      <c r="G17" s="98">
        <v>0</v>
      </c>
      <c r="H17" s="98">
        <v>0</v>
      </c>
      <c r="I17" s="98">
        <v>0</v>
      </c>
      <c r="J17" s="98">
        <v>0</v>
      </c>
      <c r="K17" s="157">
        <f t="shared" si="0"/>
        <v>127080</v>
      </c>
    </row>
    <row r="18" spans="1:11" ht="21.75">
      <c r="A18" s="99">
        <v>11</v>
      </c>
      <c r="B18" s="96" t="s">
        <v>406</v>
      </c>
      <c r="C18" s="97" t="s">
        <v>48</v>
      </c>
      <c r="D18" s="121" t="s">
        <v>49</v>
      </c>
      <c r="E18" s="98">
        <f>เงินเดือนปัจจุบัน!G18</f>
        <v>61980</v>
      </c>
      <c r="F18" s="98">
        <f>เงินเดือนปัจจุบัน!J18</f>
        <v>61980</v>
      </c>
      <c r="G18" s="98">
        <v>0</v>
      </c>
      <c r="H18" s="98">
        <v>0</v>
      </c>
      <c r="I18" s="98">
        <v>0</v>
      </c>
      <c r="J18" s="98">
        <v>0</v>
      </c>
      <c r="K18" s="157">
        <f t="shared" si="0"/>
        <v>123960</v>
      </c>
    </row>
    <row r="19" spans="1:11" ht="21.75">
      <c r="A19" s="95">
        <v>12</v>
      </c>
      <c r="B19" s="96" t="s">
        <v>409</v>
      </c>
      <c r="C19" s="97" t="s">
        <v>48</v>
      </c>
      <c r="D19" s="121" t="s">
        <v>49</v>
      </c>
      <c r="E19" s="98">
        <f>เงินเดือนปัจจุบัน!G19</f>
        <v>56400</v>
      </c>
      <c r="F19" s="98">
        <f>เงินเดือนปัจจุบัน!J19</f>
        <v>56400</v>
      </c>
      <c r="G19" s="98">
        <v>0</v>
      </c>
      <c r="H19" s="98">
        <v>0</v>
      </c>
      <c r="I19" s="98">
        <v>0</v>
      </c>
      <c r="J19" s="98">
        <v>0</v>
      </c>
      <c r="K19" s="157">
        <f t="shared" si="0"/>
        <v>112800</v>
      </c>
    </row>
    <row r="20" spans="1:11" ht="21.75">
      <c r="A20" s="99">
        <v>13</v>
      </c>
      <c r="B20" s="96" t="s">
        <v>409</v>
      </c>
      <c r="C20" s="97" t="s">
        <v>48</v>
      </c>
      <c r="D20" s="121" t="s">
        <v>49</v>
      </c>
      <c r="E20" s="98">
        <f>เงินเดือนปัจจุบัน!G20</f>
        <v>56400</v>
      </c>
      <c r="F20" s="98">
        <f>เงินเดือนปัจจุบัน!J20</f>
        <v>56400</v>
      </c>
      <c r="G20" s="98">
        <v>0</v>
      </c>
      <c r="H20" s="98">
        <v>0</v>
      </c>
      <c r="I20" s="98">
        <v>0</v>
      </c>
      <c r="J20" s="98">
        <v>0</v>
      </c>
      <c r="K20" s="157">
        <f t="shared" si="0"/>
        <v>112800</v>
      </c>
    </row>
    <row r="21" spans="1:11" ht="21.75">
      <c r="A21" s="95">
        <v>14</v>
      </c>
      <c r="B21" s="108" t="s">
        <v>407</v>
      </c>
      <c r="C21" s="97" t="s">
        <v>52</v>
      </c>
      <c r="D21" s="97" t="s">
        <v>26</v>
      </c>
      <c r="E21" s="98">
        <f>เงินเดือนปัจจุบัน!G21</f>
        <v>54000</v>
      </c>
      <c r="F21" s="98">
        <f>เงินเดือนปัจจุบัน!J21</f>
        <v>54000</v>
      </c>
      <c r="G21" s="98">
        <v>0</v>
      </c>
      <c r="H21" s="98">
        <v>0</v>
      </c>
      <c r="I21" s="98">
        <v>0</v>
      </c>
      <c r="J21" s="98">
        <v>0</v>
      </c>
      <c r="K21" s="157">
        <f t="shared" si="0"/>
        <v>108000</v>
      </c>
    </row>
    <row r="22" spans="1:11" ht="21.75">
      <c r="A22" s="99">
        <v>15</v>
      </c>
      <c r="B22" s="108" t="s">
        <v>51</v>
      </c>
      <c r="C22" s="121" t="s">
        <v>52</v>
      </c>
      <c r="D22" s="121" t="s">
        <v>26</v>
      </c>
      <c r="E22" s="98">
        <f>เงินเดือนปัจจุบัน!G22</f>
        <v>54000</v>
      </c>
      <c r="F22" s="98">
        <f>เงินเดือนปัจจุบัน!J22</f>
        <v>54000</v>
      </c>
      <c r="G22" s="98">
        <v>0</v>
      </c>
      <c r="H22" s="98">
        <v>0</v>
      </c>
      <c r="I22" s="98">
        <v>0</v>
      </c>
      <c r="J22" s="98">
        <v>0</v>
      </c>
      <c r="K22" s="157">
        <f t="shared" si="0"/>
        <v>108000</v>
      </c>
    </row>
    <row r="23" spans="1:11" ht="21.75">
      <c r="A23" s="95">
        <v>16</v>
      </c>
      <c r="B23" s="108" t="s">
        <v>408</v>
      </c>
      <c r="C23" s="121" t="s">
        <v>52</v>
      </c>
      <c r="D23" s="121" t="s">
        <v>26</v>
      </c>
      <c r="E23" s="98">
        <f>เงินเดือนปัจจุบัน!G23</f>
        <v>54000</v>
      </c>
      <c r="F23" s="98">
        <f>เงินเดือนปัจจุบัน!J23</f>
        <v>54000</v>
      </c>
      <c r="G23" s="98">
        <v>0</v>
      </c>
      <c r="H23" s="98">
        <v>0</v>
      </c>
      <c r="I23" s="98">
        <v>0</v>
      </c>
      <c r="J23" s="98">
        <v>0</v>
      </c>
      <c r="K23" s="157">
        <f t="shared" si="0"/>
        <v>108000</v>
      </c>
    </row>
    <row r="24" spans="1:11" ht="21.75">
      <c r="A24" s="238">
        <v>17</v>
      </c>
      <c r="B24" s="181" t="s">
        <v>53</v>
      </c>
      <c r="C24" s="220" t="s">
        <v>52</v>
      </c>
      <c r="D24" s="220" t="s">
        <v>26</v>
      </c>
      <c r="E24" s="98">
        <f>เงินเดือนปัจจุบัน!G24</f>
        <v>54000</v>
      </c>
      <c r="F24" s="98">
        <f>เงินเดือนปัจจุบัน!J24</f>
        <v>54000</v>
      </c>
      <c r="G24" s="98">
        <v>0</v>
      </c>
      <c r="H24" s="98">
        <v>0</v>
      </c>
      <c r="I24" s="98">
        <v>0</v>
      </c>
      <c r="J24" s="98">
        <v>0</v>
      </c>
      <c r="K24" s="157">
        <f t="shared" si="0"/>
        <v>108000</v>
      </c>
    </row>
    <row r="25" spans="1:11" ht="21.75">
      <c r="A25" s="221"/>
      <c r="B25" s="222"/>
      <c r="C25" s="223"/>
      <c r="D25" s="223"/>
      <c r="E25" s="224"/>
      <c r="F25" s="224"/>
      <c r="G25" s="224"/>
      <c r="H25" s="224"/>
      <c r="I25" s="224"/>
      <c r="J25" s="224"/>
      <c r="K25" s="225"/>
    </row>
    <row r="26" spans="1:11" ht="21.75">
      <c r="A26" s="226"/>
      <c r="B26" s="227"/>
      <c r="C26" s="228"/>
      <c r="D26" s="228"/>
      <c r="E26" s="229"/>
      <c r="F26" s="229"/>
      <c r="G26" s="229"/>
      <c r="H26" s="229"/>
      <c r="I26" s="229"/>
      <c r="J26" s="229"/>
      <c r="K26" s="230"/>
    </row>
    <row r="27" spans="1:11" ht="21.75">
      <c r="A27" s="226"/>
      <c r="B27" s="227"/>
      <c r="C27" s="228"/>
      <c r="D27" s="228"/>
      <c r="E27" s="229"/>
      <c r="F27" s="229"/>
      <c r="G27" s="229"/>
      <c r="H27" s="229"/>
      <c r="I27" s="229"/>
      <c r="J27" s="229"/>
      <c r="K27" s="230"/>
    </row>
    <row r="28" spans="1:11" ht="21.75">
      <c r="A28" s="226"/>
      <c r="B28" s="227"/>
      <c r="C28" s="228"/>
      <c r="D28" s="228"/>
      <c r="E28" s="229"/>
      <c r="F28" s="229"/>
      <c r="G28" s="229"/>
      <c r="H28" s="229"/>
      <c r="I28" s="229"/>
      <c r="J28" s="229"/>
      <c r="K28" s="230"/>
    </row>
    <row r="29" spans="1:11" ht="21.75">
      <c r="A29" s="204"/>
      <c r="B29" s="217"/>
      <c r="C29" s="218"/>
      <c r="D29" s="218"/>
      <c r="E29" s="206"/>
      <c r="F29" s="206"/>
      <c r="G29" s="206"/>
      <c r="H29" s="206"/>
      <c r="I29" s="206"/>
      <c r="J29" s="206"/>
      <c r="K29" s="219"/>
    </row>
    <row r="30" spans="1:11" ht="43.5">
      <c r="A30" s="165">
        <v>18</v>
      </c>
      <c r="B30" s="150" t="s">
        <v>36</v>
      </c>
      <c r="C30" s="150" t="s">
        <v>23</v>
      </c>
      <c r="D30" s="194" t="s">
        <v>18</v>
      </c>
      <c r="E30" s="195">
        <f>เงินเดือนปัจจุบัน!G30</f>
        <v>164880</v>
      </c>
      <c r="F30" s="195">
        <f>เงินเดือนปัจจุบัน!J30</f>
        <v>164880</v>
      </c>
      <c r="G30" s="195">
        <f>เงินตำแหน่ง!G10</f>
        <v>10500</v>
      </c>
      <c r="H30" s="195">
        <v>0</v>
      </c>
      <c r="I30" s="216">
        <f>เงินตำแหน่ง!J10</f>
        <v>31500</v>
      </c>
      <c r="J30" s="195">
        <v>0</v>
      </c>
      <c r="K30" s="152">
        <f aca="true" t="shared" si="1" ref="K30:K39">SUM(E30:J30)</f>
        <v>371760</v>
      </c>
    </row>
    <row r="31" spans="1:11" ht="21.75">
      <c r="A31" s="95">
        <v>19</v>
      </c>
      <c r="B31" s="96" t="s">
        <v>37</v>
      </c>
      <c r="C31" s="96" t="s">
        <v>19</v>
      </c>
      <c r="D31" s="97" t="s">
        <v>75</v>
      </c>
      <c r="E31" s="195">
        <f>เงินเดือนปัจจุบัน!G31</f>
        <v>109380</v>
      </c>
      <c r="F31" s="195">
        <f>เงินเดือนปัจจุบัน!J31</f>
        <v>111120</v>
      </c>
      <c r="G31" s="98">
        <v>0</v>
      </c>
      <c r="H31" s="98">
        <v>0</v>
      </c>
      <c r="I31" s="98">
        <v>0</v>
      </c>
      <c r="J31" s="98">
        <v>0</v>
      </c>
      <c r="K31" s="157">
        <f t="shared" si="1"/>
        <v>220500</v>
      </c>
    </row>
    <row r="32" spans="1:11" ht="21.75">
      <c r="A32" s="165">
        <v>20</v>
      </c>
      <c r="B32" s="96" t="s">
        <v>39</v>
      </c>
      <c r="C32" s="96" t="s">
        <v>19</v>
      </c>
      <c r="D32" s="97" t="s">
        <v>75</v>
      </c>
      <c r="E32" s="195">
        <f>เงินเดือนปัจจุบัน!G32</f>
        <v>124620</v>
      </c>
      <c r="F32" s="195">
        <f>เงินเดือนปัจจุบัน!J32</f>
        <v>124620</v>
      </c>
      <c r="G32" s="98">
        <v>0</v>
      </c>
      <c r="H32" s="98">
        <v>0</v>
      </c>
      <c r="I32" s="98">
        <v>0</v>
      </c>
      <c r="J32" s="98">
        <v>0</v>
      </c>
      <c r="K32" s="157">
        <f t="shared" si="1"/>
        <v>249240</v>
      </c>
    </row>
    <row r="33" spans="1:11" ht="21.75">
      <c r="A33" s="95">
        <v>21</v>
      </c>
      <c r="B33" s="126" t="s">
        <v>25</v>
      </c>
      <c r="C33" s="126" t="s">
        <v>26</v>
      </c>
      <c r="D33" s="203" t="s">
        <v>76</v>
      </c>
      <c r="E33" s="195">
        <f>เงินเดือนปัจจุบัน!G33</f>
        <v>75900</v>
      </c>
      <c r="F33" s="195">
        <f>เงินเดือนปัจจุบัน!J33</f>
        <v>76380</v>
      </c>
      <c r="G33" s="98">
        <v>0</v>
      </c>
      <c r="H33" s="98">
        <v>0</v>
      </c>
      <c r="I33" s="98">
        <v>0</v>
      </c>
      <c r="J33" s="98">
        <v>0</v>
      </c>
      <c r="K33" s="157">
        <f t="shared" si="1"/>
        <v>152280</v>
      </c>
    </row>
    <row r="34" spans="1:11" ht="21.75">
      <c r="A34" s="165">
        <v>22</v>
      </c>
      <c r="B34" s="96" t="s">
        <v>42</v>
      </c>
      <c r="C34" s="96" t="s">
        <v>26</v>
      </c>
      <c r="D34" s="97" t="s">
        <v>77</v>
      </c>
      <c r="E34" s="98">
        <f>เงินเดือนปัจจุบัน!G34</f>
        <v>108360</v>
      </c>
      <c r="F34" s="98">
        <f>เงินเดือนปัจจุบัน!J34</f>
        <v>108360</v>
      </c>
      <c r="G34" s="98">
        <v>0</v>
      </c>
      <c r="H34" s="98">
        <v>0</v>
      </c>
      <c r="I34" s="98">
        <v>0</v>
      </c>
      <c r="J34" s="98">
        <v>0</v>
      </c>
      <c r="K34" s="157">
        <f t="shared" si="1"/>
        <v>216720</v>
      </c>
    </row>
    <row r="35" spans="1:11" ht="21.75">
      <c r="A35" s="95">
        <v>23</v>
      </c>
      <c r="B35" s="108" t="s">
        <v>38</v>
      </c>
      <c r="C35" s="96" t="s">
        <v>50</v>
      </c>
      <c r="D35" s="97" t="s">
        <v>49</v>
      </c>
      <c r="E35" s="120">
        <f>เงินเดือนปัจจุบัน!G35</f>
        <v>68340</v>
      </c>
      <c r="F35" s="98">
        <f>เงินเดือนปัจจุบัน!J35</f>
        <v>68340</v>
      </c>
      <c r="G35" s="98">
        <v>0</v>
      </c>
      <c r="H35" s="98">
        <v>0</v>
      </c>
      <c r="I35" s="98">
        <v>0</v>
      </c>
      <c r="J35" s="98">
        <v>0</v>
      </c>
      <c r="K35" s="157">
        <f t="shared" si="1"/>
        <v>136680</v>
      </c>
    </row>
    <row r="36" spans="1:11" ht="21.75">
      <c r="A36" s="165">
        <v>24</v>
      </c>
      <c r="B36" s="108" t="s">
        <v>41</v>
      </c>
      <c r="C36" s="96" t="s">
        <v>50</v>
      </c>
      <c r="D36" s="97" t="s">
        <v>49</v>
      </c>
      <c r="E36" s="120">
        <f>เงินเดือนปัจจุบัน!G36</f>
        <v>66540</v>
      </c>
      <c r="F36" s="98">
        <f>เงินเดือนปัจจุบัน!J36</f>
        <v>66540</v>
      </c>
      <c r="G36" s="98">
        <v>0</v>
      </c>
      <c r="H36" s="98">
        <v>0</v>
      </c>
      <c r="I36" s="98">
        <v>0</v>
      </c>
      <c r="J36" s="98">
        <v>0</v>
      </c>
      <c r="K36" s="157">
        <f t="shared" si="1"/>
        <v>133080</v>
      </c>
    </row>
    <row r="37" spans="1:11" ht="21.75">
      <c r="A37" s="95">
        <v>25</v>
      </c>
      <c r="B37" s="126" t="s">
        <v>79</v>
      </c>
      <c r="C37" s="96" t="s">
        <v>50</v>
      </c>
      <c r="D37" s="97" t="s">
        <v>49</v>
      </c>
      <c r="E37" s="120">
        <f>เงินเดือนปัจจุบัน!G37</f>
        <v>68160</v>
      </c>
      <c r="F37" s="98">
        <f>เงินเดือนปัจจุบัน!J37</f>
        <v>68160</v>
      </c>
      <c r="G37" s="98">
        <v>0</v>
      </c>
      <c r="H37" s="98">
        <v>0</v>
      </c>
      <c r="I37" s="98">
        <v>0</v>
      </c>
      <c r="J37" s="98">
        <v>0</v>
      </c>
      <c r="K37" s="157">
        <f t="shared" si="1"/>
        <v>136320</v>
      </c>
    </row>
    <row r="38" spans="1:11" ht="43.5">
      <c r="A38" s="165">
        <v>26</v>
      </c>
      <c r="B38" s="96" t="s">
        <v>44</v>
      </c>
      <c r="C38" s="96" t="s">
        <v>23</v>
      </c>
      <c r="D38" s="97" t="s">
        <v>18</v>
      </c>
      <c r="E38" s="195">
        <f>เงินเดือนปัจจุบัน!G38</f>
        <v>164880</v>
      </c>
      <c r="F38" s="195">
        <f>เงินเดือนปัจจุบัน!J38</f>
        <v>164880</v>
      </c>
      <c r="G38" s="195">
        <f>เงินตำแหน่ง!G11</f>
        <v>10500</v>
      </c>
      <c r="H38" s="195">
        <v>0</v>
      </c>
      <c r="I38" s="216">
        <f>เงินตำแหน่ง!J11</f>
        <v>31500</v>
      </c>
      <c r="J38" s="195">
        <v>0</v>
      </c>
      <c r="K38" s="152">
        <f t="shared" si="1"/>
        <v>371760</v>
      </c>
    </row>
    <row r="39" spans="1:11" ht="21.75">
      <c r="A39" s="95">
        <v>27</v>
      </c>
      <c r="B39" s="96" t="s">
        <v>413</v>
      </c>
      <c r="C39" s="96" t="s">
        <v>26</v>
      </c>
      <c r="D39" s="97" t="s">
        <v>77</v>
      </c>
      <c r="E39" s="120">
        <f>เงินเดือนปัจจุบัน!G39</f>
        <v>103860</v>
      </c>
      <c r="F39" s="98">
        <f>เงินเดือนปัจจุบัน!J39</f>
        <v>103860</v>
      </c>
      <c r="G39" s="98">
        <v>0</v>
      </c>
      <c r="H39" s="98">
        <v>0</v>
      </c>
      <c r="I39" s="98">
        <v>0</v>
      </c>
      <c r="J39" s="98">
        <v>0</v>
      </c>
      <c r="K39" s="157">
        <f t="shared" si="1"/>
        <v>207720</v>
      </c>
    </row>
    <row r="40" spans="1:11" ht="21.75">
      <c r="A40" s="165">
        <v>28</v>
      </c>
      <c r="B40" s="96" t="s">
        <v>45</v>
      </c>
      <c r="C40" s="96" t="s">
        <v>26</v>
      </c>
      <c r="D40" s="97" t="s">
        <v>77</v>
      </c>
      <c r="E40" s="120">
        <f>เงินเดือนปัจจุบัน!G40</f>
        <v>108360</v>
      </c>
      <c r="F40" s="98">
        <f>เงินเดือนปัจจุบัน!J40</f>
        <v>108360</v>
      </c>
      <c r="G40" s="98">
        <v>0</v>
      </c>
      <c r="H40" s="98">
        <v>0</v>
      </c>
      <c r="I40" s="98">
        <v>0</v>
      </c>
      <c r="J40" s="98">
        <v>0</v>
      </c>
      <c r="K40" s="157">
        <f aca="true" t="shared" si="2" ref="K40:K45">SUM(E40:J40)</f>
        <v>216720</v>
      </c>
    </row>
    <row r="41" spans="1:11" ht="21.75">
      <c r="A41" s="95">
        <v>29</v>
      </c>
      <c r="B41" s="96" t="s">
        <v>45</v>
      </c>
      <c r="C41" s="96" t="s">
        <v>26</v>
      </c>
      <c r="D41" s="97" t="s">
        <v>77</v>
      </c>
      <c r="E41" s="120">
        <f>เงินเดือนปัจจุบัน!G41</f>
        <v>124680</v>
      </c>
      <c r="F41" s="98">
        <f>เงินเดือนปัจจุบัน!J41</f>
        <v>124680</v>
      </c>
      <c r="G41" s="98">
        <v>0</v>
      </c>
      <c r="H41" s="98">
        <v>0</v>
      </c>
      <c r="I41" s="98">
        <v>0</v>
      </c>
      <c r="J41" s="98">
        <v>0</v>
      </c>
      <c r="K41" s="157">
        <f t="shared" si="2"/>
        <v>249360</v>
      </c>
    </row>
    <row r="42" spans="1:11" ht="43.5">
      <c r="A42" s="165">
        <v>30</v>
      </c>
      <c r="B42" s="96" t="s">
        <v>410</v>
      </c>
      <c r="C42" s="96" t="s">
        <v>48</v>
      </c>
      <c r="D42" s="97" t="s">
        <v>49</v>
      </c>
      <c r="E42" s="120">
        <f>เงินเดือนปัจจุบัน!G42</f>
        <v>101280</v>
      </c>
      <c r="F42" s="98">
        <f>เงินเดือนปัจจุบัน!J42</f>
        <v>101280</v>
      </c>
      <c r="G42" s="98">
        <v>0</v>
      </c>
      <c r="H42" s="98">
        <v>0</v>
      </c>
      <c r="I42" s="98">
        <v>0</v>
      </c>
      <c r="J42" s="98">
        <v>0</v>
      </c>
      <c r="K42" s="157">
        <f t="shared" si="2"/>
        <v>202560</v>
      </c>
    </row>
    <row r="43" spans="1:11" ht="43.5">
      <c r="A43" s="95">
        <v>31</v>
      </c>
      <c r="B43" s="96" t="s">
        <v>411</v>
      </c>
      <c r="C43" s="96" t="s">
        <v>48</v>
      </c>
      <c r="D43" s="97" t="s">
        <v>49</v>
      </c>
      <c r="E43" s="120">
        <f>เงินเดือนปัจจุบัน!G43</f>
        <v>103200</v>
      </c>
      <c r="F43" s="98">
        <f>เงินเดือนปัจจุบัน!J43</f>
        <v>103200</v>
      </c>
      <c r="G43" s="98">
        <v>0</v>
      </c>
      <c r="H43" s="98">
        <v>0</v>
      </c>
      <c r="I43" s="98">
        <v>0</v>
      </c>
      <c r="J43" s="98">
        <v>0</v>
      </c>
      <c r="K43" s="157">
        <f t="shared" si="2"/>
        <v>206400</v>
      </c>
    </row>
    <row r="44" spans="1:11" ht="21.75">
      <c r="A44" s="165">
        <v>32</v>
      </c>
      <c r="B44" s="108" t="s">
        <v>57</v>
      </c>
      <c r="C44" s="96" t="s">
        <v>50</v>
      </c>
      <c r="D44" s="97" t="s">
        <v>49</v>
      </c>
      <c r="E44" s="120">
        <f>เงินเดือนปัจจุบัน!G44</f>
        <v>58140</v>
      </c>
      <c r="F44" s="98">
        <f>เงินเดือนปัจจุบัน!J44</f>
        <v>58140</v>
      </c>
      <c r="G44" s="98">
        <v>0</v>
      </c>
      <c r="H44" s="98">
        <v>0</v>
      </c>
      <c r="I44" s="98">
        <v>0</v>
      </c>
      <c r="J44" s="98">
        <v>0</v>
      </c>
      <c r="K44" s="157">
        <f t="shared" si="2"/>
        <v>116280</v>
      </c>
    </row>
    <row r="45" spans="1:11" ht="21.75">
      <c r="A45" s="95">
        <v>33</v>
      </c>
      <c r="B45" s="108" t="s">
        <v>412</v>
      </c>
      <c r="C45" s="96" t="s">
        <v>50</v>
      </c>
      <c r="D45" s="97" t="s">
        <v>49</v>
      </c>
      <c r="E45" s="120">
        <f>เงินเดือนปัจจุบัน!G45</f>
        <v>66900</v>
      </c>
      <c r="F45" s="98">
        <f>เงินเดือนปัจจุบัน!J45</f>
        <v>66900</v>
      </c>
      <c r="G45" s="98">
        <v>0</v>
      </c>
      <c r="H45" s="98">
        <v>0</v>
      </c>
      <c r="I45" s="98">
        <v>0</v>
      </c>
      <c r="J45" s="98">
        <v>0</v>
      </c>
      <c r="K45" s="157">
        <f t="shared" si="2"/>
        <v>133800</v>
      </c>
    </row>
    <row r="46" spans="1:11" ht="21.75">
      <c r="A46" s="95">
        <v>34</v>
      </c>
      <c r="B46" s="108" t="s">
        <v>414</v>
      </c>
      <c r="C46" s="96" t="s">
        <v>50</v>
      </c>
      <c r="D46" s="97" t="s">
        <v>49</v>
      </c>
      <c r="E46" s="120">
        <f>เงินเดือนปัจจุบัน!G46</f>
        <v>90000</v>
      </c>
      <c r="F46" s="98">
        <f>เงินเดือนปัจจุบัน!J46</f>
        <v>90000</v>
      </c>
      <c r="G46" s="98">
        <v>0</v>
      </c>
      <c r="H46" s="98">
        <v>0</v>
      </c>
      <c r="I46" s="98">
        <v>0</v>
      </c>
      <c r="J46" s="98">
        <v>0</v>
      </c>
      <c r="K46" s="157">
        <f>SUM(E46:J46)</f>
        <v>180000</v>
      </c>
    </row>
    <row r="47" spans="1:11" ht="21.75">
      <c r="A47" s="129"/>
      <c r="B47" s="451"/>
      <c r="C47" s="452"/>
      <c r="D47" s="453"/>
      <c r="E47" s="130">
        <f aca="true" t="shared" si="3" ref="E47:K47">SUM(E8:E45)</f>
        <v>3280590</v>
      </c>
      <c r="F47" s="130">
        <f t="shared" si="3"/>
        <v>3325410</v>
      </c>
      <c r="G47" s="187">
        <f t="shared" si="3"/>
        <v>48300</v>
      </c>
      <c r="H47" s="187">
        <f t="shared" si="3"/>
        <v>16800</v>
      </c>
      <c r="I47" s="130">
        <f t="shared" si="3"/>
        <v>157500</v>
      </c>
      <c r="J47" s="130">
        <f t="shared" si="3"/>
        <v>63000</v>
      </c>
      <c r="K47" s="215">
        <f t="shared" si="3"/>
        <v>6891600</v>
      </c>
    </row>
    <row r="48" spans="1:11" ht="21.75">
      <c r="A48" s="137"/>
      <c r="B48" s="138"/>
      <c r="C48" s="138"/>
      <c r="D48" s="137"/>
      <c r="E48" s="137"/>
      <c r="F48" s="137"/>
      <c r="G48" s="137"/>
      <c r="H48" s="137"/>
      <c r="I48" s="137"/>
      <c r="J48" s="137"/>
      <c r="K48" s="135"/>
    </row>
    <row r="49" spans="1:11" ht="21.75">
      <c r="A49" s="137"/>
      <c r="B49" s="138"/>
      <c r="C49" s="138"/>
      <c r="D49" s="137"/>
      <c r="E49" s="137"/>
      <c r="F49" s="137"/>
      <c r="G49" s="137"/>
      <c r="H49" s="137"/>
      <c r="I49" s="137"/>
      <c r="J49" s="137"/>
      <c r="K49" s="135"/>
    </row>
    <row r="50" spans="1:11" ht="21.75">
      <c r="A50" s="137"/>
      <c r="B50" s="138"/>
      <c r="C50" s="138"/>
      <c r="D50" s="137"/>
      <c r="E50" s="137"/>
      <c r="F50" s="137"/>
      <c r="G50" s="137"/>
      <c r="H50" s="137"/>
      <c r="I50" s="137"/>
      <c r="J50" s="137"/>
      <c r="K50" s="135"/>
    </row>
    <row r="51" spans="1:11" ht="21.75">
      <c r="A51" s="137"/>
      <c r="B51" s="138"/>
      <c r="C51" s="138"/>
      <c r="D51" s="137"/>
      <c r="E51" s="137"/>
      <c r="F51" s="137"/>
      <c r="G51" s="137"/>
      <c r="H51" s="137"/>
      <c r="I51" s="137"/>
      <c r="J51" s="137"/>
      <c r="K51" s="135"/>
    </row>
    <row r="52" spans="1:11" ht="21.75">
      <c r="A52" s="137"/>
      <c r="B52" s="138"/>
      <c r="C52" s="138"/>
      <c r="D52" s="137"/>
      <c r="E52" s="137"/>
      <c r="F52" s="137"/>
      <c r="G52" s="137"/>
      <c r="H52" s="137"/>
      <c r="I52" s="137"/>
      <c r="J52" s="137"/>
      <c r="K52" s="135"/>
    </row>
    <row r="53" spans="1:11" ht="21.75">
      <c r="A53" s="137"/>
      <c r="B53" s="138"/>
      <c r="C53" s="138"/>
      <c r="D53" s="137"/>
      <c r="E53" s="137"/>
      <c r="F53" s="137"/>
      <c r="G53" s="137"/>
      <c r="H53" s="137"/>
      <c r="I53" s="137"/>
      <c r="J53" s="137"/>
      <c r="K53" s="135"/>
    </row>
    <row r="54" spans="1:11" ht="21.75">
      <c r="A54" s="137"/>
      <c r="B54" s="138"/>
      <c r="C54" s="138"/>
      <c r="D54" s="137"/>
      <c r="E54" s="137"/>
      <c r="F54" s="137"/>
      <c r="G54" s="137"/>
      <c r="H54" s="137"/>
      <c r="I54" s="137"/>
      <c r="J54" s="137"/>
      <c r="K54" s="135"/>
    </row>
    <row r="55" spans="1:11" ht="21.75">
      <c r="A55" s="137"/>
      <c r="B55" s="138"/>
      <c r="C55" s="138"/>
      <c r="D55" s="137"/>
      <c r="E55" s="137"/>
      <c r="F55" s="137"/>
      <c r="G55" s="137"/>
      <c r="H55" s="137"/>
      <c r="I55" s="137"/>
      <c r="J55" s="137"/>
      <c r="K55" s="135"/>
    </row>
    <row r="57" ht="18">
      <c r="K57" s="36">
        <v>14</v>
      </c>
    </row>
  </sheetData>
  <sheetProtection/>
  <mergeCells count="16">
    <mergeCell ref="E5:F5"/>
    <mergeCell ref="G5:H5"/>
    <mergeCell ref="B47:D47"/>
    <mergeCell ref="I3:J3"/>
    <mergeCell ref="I4:J4"/>
    <mergeCell ref="I5:J5"/>
    <mergeCell ref="B2:K2"/>
    <mergeCell ref="A3:A6"/>
    <mergeCell ref="B3:B6"/>
    <mergeCell ref="C3:C6"/>
    <mergeCell ref="D3:D6"/>
    <mergeCell ref="E3:F3"/>
    <mergeCell ref="G3:H3"/>
    <mergeCell ref="K3:K6"/>
    <mergeCell ref="E4:F4"/>
    <mergeCell ref="G4:H4"/>
  </mergeCells>
  <printOptions horizontalCentered="1"/>
  <pageMargins left="0" right="0" top="0.5905511811023623" bottom="0.3937007874015748" header="0.1574803149606299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="110" zoomScaleNormal="110" zoomScalePageLayoutView="0" workbookViewId="0" topLeftCell="A28">
      <selection activeCell="F30" sqref="F30"/>
    </sheetView>
  </sheetViews>
  <sheetFormatPr defaultColWidth="9.140625" defaultRowHeight="15"/>
  <cols>
    <col min="1" max="1" width="6.421875" style="4" customWidth="1"/>
    <col min="2" max="3" width="25.00390625" style="3" customWidth="1"/>
    <col min="4" max="4" width="11.421875" style="4" customWidth="1"/>
    <col min="5" max="5" width="9.421875" style="4" bestFit="1" customWidth="1"/>
    <col min="6" max="6" width="10.7109375" style="39" bestFit="1" customWidth="1"/>
    <col min="7" max="7" width="8.28125" style="4" bestFit="1" customWidth="1"/>
    <col min="8" max="8" width="9.57421875" style="4" bestFit="1" customWidth="1"/>
    <col min="9" max="16384" width="9.140625" style="1" customWidth="1"/>
  </cols>
  <sheetData>
    <row r="1" spans="1:8" ht="21.75">
      <c r="A1" s="80" t="s">
        <v>191</v>
      </c>
      <c r="B1" s="80"/>
      <c r="C1" s="81"/>
      <c r="D1" s="81"/>
      <c r="E1" s="81"/>
      <c r="F1" s="184"/>
      <c r="G1" s="81"/>
      <c r="H1" s="81"/>
    </row>
    <row r="2" spans="1:8" ht="21.75">
      <c r="A2" s="81"/>
      <c r="B2" s="434"/>
      <c r="C2" s="434"/>
      <c r="D2" s="434"/>
      <c r="E2" s="434"/>
      <c r="F2" s="434"/>
      <c r="G2" s="434"/>
      <c r="H2" s="81"/>
    </row>
    <row r="3" spans="1:8" ht="18.75" customHeight="1">
      <c r="A3" s="430" t="s">
        <v>64</v>
      </c>
      <c r="B3" s="185"/>
      <c r="C3" s="435" t="s">
        <v>0</v>
      </c>
      <c r="D3" s="430" t="s">
        <v>2</v>
      </c>
      <c r="E3" s="420" t="s">
        <v>101</v>
      </c>
      <c r="F3" s="421"/>
      <c r="G3" s="422"/>
      <c r="H3" s="245"/>
    </row>
    <row r="4" spans="1:8" ht="21.75">
      <c r="A4" s="431"/>
      <c r="B4" s="85" t="s">
        <v>6</v>
      </c>
      <c r="C4" s="436"/>
      <c r="D4" s="431"/>
      <c r="E4" s="426"/>
      <c r="F4" s="427"/>
      <c r="G4" s="428"/>
      <c r="H4" s="246"/>
    </row>
    <row r="5" spans="1:8" ht="21.75">
      <c r="A5" s="431"/>
      <c r="B5" s="85" t="s">
        <v>8</v>
      </c>
      <c r="C5" s="436"/>
      <c r="D5" s="431"/>
      <c r="E5" s="186" t="s">
        <v>106</v>
      </c>
      <c r="F5" s="186" t="s">
        <v>68</v>
      </c>
      <c r="G5" s="454" t="s">
        <v>102</v>
      </c>
      <c r="H5" s="247" t="s">
        <v>397</v>
      </c>
    </row>
    <row r="6" spans="1:8" ht="21.75">
      <c r="A6" s="431"/>
      <c r="B6" s="85"/>
      <c r="C6" s="436"/>
      <c r="D6" s="431"/>
      <c r="E6" s="248" t="s">
        <v>107</v>
      </c>
      <c r="F6" s="249" t="s">
        <v>108</v>
      </c>
      <c r="G6" s="455"/>
      <c r="H6" s="250"/>
    </row>
    <row r="7" spans="1:8" ht="21.75">
      <c r="A7" s="432"/>
      <c r="B7" s="257"/>
      <c r="C7" s="437"/>
      <c r="D7" s="432"/>
      <c r="E7" s="255" t="s">
        <v>384</v>
      </c>
      <c r="F7" s="255" t="s">
        <v>112</v>
      </c>
      <c r="G7" s="256" t="s">
        <v>398</v>
      </c>
      <c r="H7" s="256" t="s">
        <v>399</v>
      </c>
    </row>
    <row r="8" spans="1:8" ht="21.75">
      <c r="A8" s="238">
        <v>1</v>
      </c>
      <c r="B8" s="149" t="s">
        <v>13</v>
      </c>
      <c r="C8" s="150" t="s">
        <v>14</v>
      </c>
      <c r="D8" s="194" t="s">
        <v>16</v>
      </c>
      <c r="E8" s="195">
        <f>เงินเดือนปัจจุบัน!H8</f>
        <v>31290</v>
      </c>
      <c r="F8" s="195">
        <v>31900</v>
      </c>
      <c r="G8" s="195">
        <f aca="true" t="shared" si="0" ref="G8:G14">F8-E8</f>
        <v>610</v>
      </c>
      <c r="H8" s="195">
        <f aca="true" t="shared" si="1" ref="H8:H20">G8*6</f>
        <v>3660</v>
      </c>
    </row>
    <row r="9" spans="1:8" ht="21.75">
      <c r="A9" s="95">
        <v>2</v>
      </c>
      <c r="B9" s="153" t="s">
        <v>21</v>
      </c>
      <c r="C9" s="96" t="s">
        <v>22</v>
      </c>
      <c r="D9" s="97" t="s">
        <v>18</v>
      </c>
      <c r="E9" s="195">
        <f>เงินเดือนปัจจุบัน!H9</f>
        <v>26460</v>
      </c>
      <c r="F9" s="100">
        <v>26980</v>
      </c>
      <c r="G9" s="98">
        <f t="shared" si="0"/>
        <v>520</v>
      </c>
      <c r="H9" s="195">
        <f t="shared" si="1"/>
        <v>3120</v>
      </c>
    </row>
    <row r="10" spans="1:8" ht="21.75">
      <c r="A10" s="99">
        <v>3</v>
      </c>
      <c r="B10" s="153"/>
      <c r="C10" s="96" t="s">
        <v>24</v>
      </c>
      <c r="D10" s="97" t="s">
        <v>74</v>
      </c>
      <c r="E10" s="195">
        <f>เงินเดือนปัจจุบัน!H10</f>
        <v>24010</v>
      </c>
      <c r="F10" s="100">
        <v>24490</v>
      </c>
      <c r="G10" s="98">
        <f t="shared" si="0"/>
        <v>480</v>
      </c>
      <c r="H10" s="195">
        <f t="shared" si="1"/>
        <v>2880</v>
      </c>
    </row>
    <row r="11" spans="1:8" ht="21.75">
      <c r="A11" s="95">
        <v>4</v>
      </c>
      <c r="B11" s="96"/>
      <c r="C11" s="96" t="s">
        <v>28</v>
      </c>
      <c r="D11" s="97" t="s">
        <v>75</v>
      </c>
      <c r="E11" s="195">
        <f>เงินเดือนปัจจุบัน!H11</f>
        <v>21140</v>
      </c>
      <c r="F11" s="100">
        <v>21500</v>
      </c>
      <c r="G11" s="98">
        <f t="shared" si="0"/>
        <v>360</v>
      </c>
      <c r="H11" s="195">
        <f t="shared" si="1"/>
        <v>2160</v>
      </c>
    </row>
    <row r="12" spans="1:8" ht="21.75">
      <c r="A12" s="99">
        <v>5</v>
      </c>
      <c r="B12" s="96"/>
      <c r="C12" s="96" t="s">
        <v>29</v>
      </c>
      <c r="D12" s="97" t="s">
        <v>74</v>
      </c>
      <c r="E12" s="195">
        <f>เงินเดือนปัจจุบัน!H12</f>
        <v>25970</v>
      </c>
      <c r="F12" s="100">
        <v>26460</v>
      </c>
      <c r="G12" s="98">
        <f t="shared" si="0"/>
        <v>490</v>
      </c>
      <c r="H12" s="195">
        <f t="shared" si="1"/>
        <v>2940</v>
      </c>
    </row>
    <row r="13" spans="1:8" ht="21.75">
      <c r="A13" s="95">
        <v>6</v>
      </c>
      <c r="B13" s="96"/>
      <c r="C13" s="96" t="s">
        <v>25</v>
      </c>
      <c r="D13" s="97" t="s">
        <v>77</v>
      </c>
      <c r="E13" s="195">
        <f>เงินเดือนปัจจุบัน!H13</f>
        <v>22040</v>
      </c>
      <c r="F13" s="100">
        <v>22490</v>
      </c>
      <c r="G13" s="98">
        <f t="shared" si="0"/>
        <v>450</v>
      </c>
      <c r="H13" s="195">
        <f t="shared" si="1"/>
        <v>2700</v>
      </c>
    </row>
    <row r="14" spans="1:8" ht="43.5">
      <c r="A14" s="99">
        <v>7</v>
      </c>
      <c r="B14" s="96"/>
      <c r="C14" s="108" t="s">
        <v>33</v>
      </c>
      <c r="D14" s="97" t="s">
        <v>76</v>
      </c>
      <c r="E14" s="195">
        <f>เงินเดือนปัจจุบัน!H14</f>
        <v>21360</v>
      </c>
      <c r="F14" s="100">
        <v>21700</v>
      </c>
      <c r="G14" s="98">
        <f t="shared" si="0"/>
        <v>340</v>
      </c>
      <c r="H14" s="195">
        <f t="shared" si="1"/>
        <v>2040</v>
      </c>
    </row>
    <row r="15" spans="1:8" ht="43.5">
      <c r="A15" s="95">
        <v>8</v>
      </c>
      <c r="B15" s="96"/>
      <c r="C15" s="108" t="s">
        <v>33</v>
      </c>
      <c r="D15" s="97" t="s">
        <v>47</v>
      </c>
      <c r="E15" s="195">
        <f>เงินเดือนปัจจุบัน!H15</f>
        <v>24825</v>
      </c>
      <c r="F15" s="98" t="s">
        <v>415</v>
      </c>
      <c r="G15" s="98">
        <v>810</v>
      </c>
      <c r="H15" s="195">
        <f t="shared" si="1"/>
        <v>4860</v>
      </c>
    </row>
    <row r="16" spans="1:8" ht="43.5">
      <c r="A16" s="99">
        <v>9</v>
      </c>
      <c r="B16" s="96"/>
      <c r="C16" s="96" t="s">
        <v>405</v>
      </c>
      <c r="D16" s="97" t="s">
        <v>49</v>
      </c>
      <c r="E16" s="195">
        <f>เงินเดือนปัจจุบัน!H16</f>
        <v>11470</v>
      </c>
      <c r="F16" s="100">
        <f>ROUNDUP((E16*0.04),-1)+E16</f>
        <v>11930</v>
      </c>
      <c r="G16" s="98">
        <f>F16-E16</f>
        <v>460</v>
      </c>
      <c r="H16" s="195">
        <f t="shared" si="1"/>
        <v>2760</v>
      </c>
    </row>
    <row r="17" spans="1:8" ht="43.5">
      <c r="A17" s="95">
        <v>10</v>
      </c>
      <c r="B17" s="96"/>
      <c r="C17" s="108" t="s">
        <v>405</v>
      </c>
      <c r="D17" s="97" t="s">
        <v>49</v>
      </c>
      <c r="E17" s="195">
        <f>เงินเดือนปัจจุบัน!H17</f>
        <v>10590</v>
      </c>
      <c r="F17" s="100">
        <f>ROUNDUP((E17*0.04),-1)+E17</f>
        <v>11020</v>
      </c>
      <c r="G17" s="98">
        <f>F17-E17</f>
        <v>430</v>
      </c>
      <c r="H17" s="195">
        <f t="shared" si="1"/>
        <v>2580</v>
      </c>
    </row>
    <row r="18" spans="1:8" ht="21.75">
      <c r="A18" s="99">
        <v>11</v>
      </c>
      <c r="B18" s="96"/>
      <c r="C18" s="96" t="s">
        <v>406</v>
      </c>
      <c r="D18" s="97" t="s">
        <v>49</v>
      </c>
      <c r="E18" s="195">
        <f>เงินเดือนปัจจุบัน!H18</f>
        <v>10330</v>
      </c>
      <c r="F18" s="100">
        <f>ROUNDUP((E18*0.04),-1)+E18</f>
        <v>10750</v>
      </c>
      <c r="G18" s="98">
        <f>F18-E18</f>
        <v>420</v>
      </c>
      <c r="H18" s="195">
        <f t="shared" si="1"/>
        <v>2520</v>
      </c>
    </row>
    <row r="19" spans="1:8" ht="21.75">
      <c r="A19" s="95">
        <v>12</v>
      </c>
      <c r="B19" s="96"/>
      <c r="C19" s="96" t="s">
        <v>409</v>
      </c>
      <c r="D19" s="97" t="s">
        <v>49</v>
      </c>
      <c r="E19" s="195">
        <f>เงินเดือนปัจจุบัน!H19</f>
        <v>9400</v>
      </c>
      <c r="F19" s="100">
        <f>ROUNDUP((E19*0.04),-1)+E19</f>
        <v>9780</v>
      </c>
      <c r="G19" s="98">
        <f>F19-E19</f>
        <v>380</v>
      </c>
      <c r="H19" s="195">
        <f t="shared" si="1"/>
        <v>2280</v>
      </c>
    </row>
    <row r="20" spans="1:8" ht="21.75">
      <c r="A20" s="99">
        <v>13</v>
      </c>
      <c r="B20" s="96"/>
      <c r="C20" s="96" t="s">
        <v>409</v>
      </c>
      <c r="D20" s="97" t="s">
        <v>49</v>
      </c>
      <c r="E20" s="195">
        <f>เงินเดือนปัจจุบัน!H20</f>
        <v>9400</v>
      </c>
      <c r="F20" s="100">
        <f>ROUNDUP((E20*0.04),-1)+E20</f>
        <v>9780</v>
      </c>
      <c r="G20" s="98">
        <f>F20-E20</f>
        <v>380</v>
      </c>
      <c r="H20" s="195">
        <f t="shared" si="1"/>
        <v>2280</v>
      </c>
    </row>
    <row r="21" spans="1:8" ht="21.75">
      <c r="A21" s="95">
        <v>14</v>
      </c>
      <c r="B21" s="96"/>
      <c r="C21" s="108" t="s">
        <v>407</v>
      </c>
      <c r="D21" s="121" t="s">
        <v>26</v>
      </c>
      <c r="E21" s="195">
        <f>เงินเดือนปัจจุบัน!H21</f>
        <v>9000</v>
      </c>
      <c r="F21" s="98" t="s">
        <v>415</v>
      </c>
      <c r="G21" s="98" t="s">
        <v>415</v>
      </c>
      <c r="H21" s="195" t="s">
        <v>415</v>
      </c>
    </row>
    <row r="22" spans="1:8" ht="21.75">
      <c r="A22" s="99">
        <v>15</v>
      </c>
      <c r="B22" s="96"/>
      <c r="C22" s="108" t="s">
        <v>51</v>
      </c>
      <c r="D22" s="121" t="s">
        <v>26</v>
      </c>
      <c r="E22" s="195">
        <f>เงินเดือนปัจจุบัน!H22</f>
        <v>9000</v>
      </c>
      <c r="F22" s="98" t="s">
        <v>415</v>
      </c>
      <c r="G22" s="98" t="s">
        <v>415</v>
      </c>
      <c r="H22" s="195" t="s">
        <v>415</v>
      </c>
    </row>
    <row r="23" spans="1:8" ht="21.75">
      <c r="A23" s="95">
        <v>16</v>
      </c>
      <c r="B23" s="96"/>
      <c r="C23" s="108" t="s">
        <v>408</v>
      </c>
      <c r="D23" s="97" t="s">
        <v>26</v>
      </c>
      <c r="E23" s="195">
        <f>เงินเดือนปัจจุบัน!H23</f>
        <v>9000</v>
      </c>
      <c r="F23" s="98" t="s">
        <v>415</v>
      </c>
      <c r="G23" s="98" t="s">
        <v>415</v>
      </c>
      <c r="H23" s="195" t="s">
        <v>415</v>
      </c>
    </row>
    <row r="24" spans="1:8" ht="21.75">
      <c r="A24" s="258">
        <v>17</v>
      </c>
      <c r="B24" s="198"/>
      <c r="C24" s="181" t="s">
        <v>53</v>
      </c>
      <c r="D24" s="220" t="s">
        <v>26</v>
      </c>
      <c r="E24" s="195">
        <f>เงินเดือนปัจจุบัน!H24</f>
        <v>9000</v>
      </c>
      <c r="F24" s="199" t="s">
        <v>415</v>
      </c>
      <c r="G24" s="199" t="s">
        <v>415</v>
      </c>
      <c r="H24" s="199" t="s">
        <v>415</v>
      </c>
    </row>
    <row r="25" spans="1:8" ht="21.75">
      <c r="A25" s="226"/>
      <c r="B25" s="232"/>
      <c r="C25" s="222"/>
      <c r="D25" s="223"/>
      <c r="E25" s="233"/>
      <c r="F25" s="252"/>
      <c r="G25" s="224"/>
      <c r="H25" s="224"/>
    </row>
    <row r="26" spans="1:8" ht="21.75">
      <c r="A26" s="226"/>
      <c r="B26" s="235"/>
      <c r="C26" s="227"/>
      <c r="D26" s="228"/>
      <c r="E26" s="236"/>
      <c r="F26" s="253"/>
      <c r="G26" s="229"/>
      <c r="H26" s="229"/>
    </row>
    <row r="27" spans="1:8" ht="21.75">
      <c r="A27" s="226"/>
      <c r="B27" s="235"/>
      <c r="C27" s="227"/>
      <c r="D27" s="228"/>
      <c r="E27" s="236"/>
      <c r="F27" s="253"/>
      <c r="G27" s="229"/>
      <c r="H27" s="229"/>
    </row>
    <row r="28" spans="1:8" ht="21.75">
      <c r="A28" s="204"/>
      <c r="B28" s="205"/>
      <c r="C28" s="217"/>
      <c r="D28" s="218"/>
      <c r="E28" s="239"/>
      <c r="F28" s="254"/>
      <c r="G28" s="206"/>
      <c r="H28" s="206"/>
    </row>
    <row r="29" spans="1:8" ht="21.75">
      <c r="A29" s="165">
        <v>18</v>
      </c>
      <c r="B29" s="149" t="s">
        <v>35</v>
      </c>
      <c r="C29" s="150" t="s">
        <v>36</v>
      </c>
      <c r="D29" s="194" t="s">
        <v>18</v>
      </c>
      <c r="E29" s="195">
        <f>เงินเดือนปัจจุบัน!E30</f>
        <v>27480</v>
      </c>
      <c r="F29" s="216">
        <v>28030</v>
      </c>
      <c r="G29" s="195">
        <f aca="true" t="shared" si="2" ref="G29:G39">F29-E29</f>
        <v>550</v>
      </c>
      <c r="H29" s="195">
        <f aca="true" t="shared" si="3" ref="H29:H39">G29*6</f>
        <v>3300</v>
      </c>
    </row>
    <row r="30" spans="1:8" ht="21.75">
      <c r="A30" s="95">
        <v>19</v>
      </c>
      <c r="B30" s="96"/>
      <c r="C30" s="96" t="s">
        <v>37</v>
      </c>
      <c r="D30" s="97" t="s">
        <v>75</v>
      </c>
      <c r="E30" s="195">
        <f>เงินเดือนปัจจุบัน!H31</f>
        <v>18520</v>
      </c>
      <c r="F30" s="100">
        <v>18840</v>
      </c>
      <c r="G30" s="98">
        <f t="shared" si="2"/>
        <v>320</v>
      </c>
      <c r="H30" s="195">
        <f t="shared" si="3"/>
        <v>1920</v>
      </c>
    </row>
    <row r="31" spans="1:8" ht="21.75">
      <c r="A31" s="165">
        <v>20</v>
      </c>
      <c r="B31" s="96"/>
      <c r="C31" s="96" t="s">
        <v>39</v>
      </c>
      <c r="D31" s="97" t="s">
        <v>75</v>
      </c>
      <c r="E31" s="195">
        <f>เงินเดือนปัจจุบัน!E32</f>
        <v>20770</v>
      </c>
      <c r="F31" s="100">
        <v>21140</v>
      </c>
      <c r="G31" s="98">
        <f t="shared" si="2"/>
        <v>370</v>
      </c>
      <c r="H31" s="195">
        <f t="shared" si="3"/>
        <v>2220</v>
      </c>
    </row>
    <row r="32" spans="1:8" ht="21.75">
      <c r="A32" s="95">
        <v>21</v>
      </c>
      <c r="B32" s="96"/>
      <c r="C32" s="96" t="s">
        <v>25</v>
      </c>
      <c r="D32" s="97" t="s">
        <v>76</v>
      </c>
      <c r="E32" s="195">
        <f>เงินเดือนปัจจุบัน!H33</f>
        <v>12730</v>
      </c>
      <c r="F32" s="100">
        <v>12970</v>
      </c>
      <c r="G32" s="98">
        <f t="shared" si="2"/>
        <v>240</v>
      </c>
      <c r="H32" s="195">
        <f t="shared" si="3"/>
        <v>1440</v>
      </c>
    </row>
    <row r="33" spans="1:8" ht="21.75">
      <c r="A33" s="165">
        <v>22</v>
      </c>
      <c r="B33" s="96"/>
      <c r="C33" s="96" t="s">
        <v>42</v>
      </c>
      <c r="D33" s="97" t="s">
        <v>77</v>
      </c>
      <c r="E33" s="195">
        <f>เงินเดือนปัจจุบัน!E34</f>
        <v>18060</v>
      </c>
      <c r="F33" s="100">
        <v>18440</v>
      </c>
      <c r="G33" s="98">
        <f t="shared" si="2"/>
        <v>380</v>
      </c>
      <c r="H33" s="195">
        <f t="shared" si="3"/>
        <v>2280</v>
      </c>
    </row>
    <row r="34" spans="1:8" ht="21.75">
      <c r="A34" s="95">
        <v>23</v>
      </c>
      <c r="B34" s="96"/>
      <c r="C34" s="108" t="s">
        <v>38</v>
      </c>
      <c r="D34" s="97" t="s">
        <v>49</v>
      </c>
      <c r="E34" s="195">
        <f>เงินเดือนปัจจุบัน!E35</f>
        <v>11390</v>
      </c>
      <c r="F34" s="100">
        <f>ROUNDUP((E34*0.04),-1)+E34</f>
        <v>11850</v>
      </c>
      <c r="G34" s="98">
        <f t="shared" si="2"/>
        <v>460</v>
      </c>
      <c r="H34" s="195">
        <f t="shared" si="3"/>
        <v>2760</v>
      </c>
    </row>
    <row r="35" spans="1:8" ht="21.75">
      <c r="A35" s="165">
        <v>24</v>
      </c>
      <c r="B35" s="96"/>
      <c r="C35" s="108" t="s">
        <v>41</v>
      </c>
      <c r="D35" s="97" t="s">
        <v>49</v>
      </c>
      <c r="E35" s="195">
        <f>เงินเดือนปัจจุบัน!E36</f>
        <v>11090</v>
      </c>
      <c r="F35" s="100">
        <f>ROUNDUP((E35*0.04),-1)+E35</f>
        <v>11540</v>
      </c>
      <c r="G35" s="98">
        <f t="shared" si="2"/>
        <v>450</v>
      </c>
      <c r="H35" s="195">
        <f t="shared" si="3"/>
        <v>2700</v>
      </c>
    </row>
    <row r="36" spans="1:8" ht="21.75">
      <c r="A36" s="95">
        <v>25</v>
      </c>
      <c r="B36" s="190"/>
      <c r="C36" s="126" t="s">
        <v>79</v>
      </c>
      <c r="D36" s="97" t="s">
        <v>49</v>
      </c>
      <c r="E36" s="195">
        <f>เงินเดือนปัจจุบัน!E37</f>
        <v>11360</v>
      </c>
      <c r="F36" s="100">
        <f>ROUNDUP((E36*0.04),-1)+E36</f>
        <v>11820</v>
      </c>
      <c r="G36" s="98">
        <f t="shared" si="2"/>
        <v>460</v>
      </c>
      <c r="H36" s="195">
        <f t="shared" si="3"/>
        <v>2760</v>
      </c>
    </row>
    <row r="37" spans="1:8" ht="21.75">
      <c r="A37" s="165">
        <v>26</v>
      </c>
      <c r="B37" s="153" t="s">
        <v>43</v>
      </c>
      <c r="C37" s="96" t="s">
        <v>44</v>
      </c>
      <c r="D37" s="97" t="s">
        <v>18</v>
      </c>
      <c r="E37" s="195">
        <f>เงินเดือนปัจจุบัน!E38</f>
        <v>27480</v>
      </c>
      <c r="F37" s="100">
        <v>28030</v>
      </c>
      <c r="G37" s="98">
        <f t="shared" si="2"/>
        <v>550</v>
      </c>
      <c r="H37" s="195">
        <f t="shared" si="3"/>
        <v>3300</v>
      </c>
    </row>
    <row r="38" spans="1:8" ht="21.75">
      <c r="A38" s="95">
        <v>27</v>
      </c>
      <c r="B38" s="96"/>
      <c r="C38" s="96" t="s">
        <v>25</v>
      </c>
      <c r="D38" s="97" t="s">
        <v>77</v>
      </c>
      <c r="E38" s="195">
        <f>เงินเดือนปัจจุบัน!E39</f>
        <v>17310</v>
      </c>
      <c r="F38" s="100">
        <v>17690</v>
      </c>
      <c r="G38" s="98">
        <f t="shared" si="2"/>
        <v>380</v>
      </c>
      <c r="H38" s="195">
        <f t="shared" si="3"/>
        <v>2280</v>
      </c>
    </row>
    <row r="39" spans="1:8" ht="21.75">
      <c r="A39" s="165">
        <v>28</v>
      </c>
      <c r="B39" s="96"/>
      <c r="C39" s="96" t="s">
        <v>45</v>
      </c>
      <c r="D39" s="97" t="s">
        <v>77</v>
      </c>
      <c r="E39" s="195">
        <f>เงินเดือนปัจจุบัน!E40</f>
        <v>18060</v>
      </c>
      <c r="F39" s="100">
        <v>18440</v>
      </c>
      <c r="G39" s="98">
        <f t="shared" si="2"/>
        <v>380</v>
      </c>
      <c r="H39" s="195">
        <f t="shared" si="3"/>
        <v>2280</v>
      </c>
    </row>
    <row r="40" spans="1:8" ht="21.75">
      <c r="A40" s="95">
        <v>29</v>
      </c>
      <c r="B40" s="96"/>
      <c r="C40" s="96" t="s">
        <v>45</v>
      </c>
      <c r="D40" s="97" t="s">
        <v>77</v>
      </c>
      <c r="E40" s="195">
        <f>เงินเดือนปัจจุบัน!E41</f>
        <v>20780</v>
      </c>
      <c r="F40" s="100">
        <v>21190</v>
      </c>
      <c r="G40" s="98">
        <f aca="true" t="shared" si="4" ref="G40:G45">F40-E40</f>
        <v>410</v>
      </c>
      <c r="H40" s="195">
        <f aca="true" t="shared" si="5" ref="H40:H45">G40*6</f>
        <v>2460</v>
      </c>
    </row>
    <row r="41" spans="1:8" ht="43.5">
      <c r="A41" s="165">
        <v>30</v>
      </c>
      <c r="B41" s="96"/>
      <c r="C41" s="96" t="s">
        <v>410</v>
      </c>
      <c r="D41" s="97" t="s">
        <v>49</v>
      </c>
      <c r="E41" s="195">
        <f>เงินเดือนปัจจุบัน!E42</f>
        <v>16880</v>
      </c>
      <c r="F41" s="100">
        <f>ROUNDUP((E41*0.04),-1)+E41</f>
        <v>17560</v>
      </c>
      <c r="G41" s="98">
        <f t="shared" si="4"/>
        <v>680</v>
      </c>
      <c r="H41" s="195">
        <f t="shared" si="5"/>
        <v>4080</v>
      </c>
    </row>
    <row r="42" spans="1:8" ht="43.5">
      <c r="A42" s="95">
        <v>31</v>
      </c>
      <c r="B42" s="96"/>
      <c r="C42" s="96" t="s">
        <v>411</v>
      </c>
      <c r="D42" s="97" t="s">
        <v>49</v>
      </c>
      <c r="E42" s="195">
        <f>เงินเดือนปัจจุบัน!E43</f>
        <v>17200</v>
      </c>
      <c r="F42" s="100">
        <f>ROUNDUP((E42*0.04),-1)+E42</f>
        <v>17890</v>
      </c>
      <c r="G42" s="98">
        <f t="shared" si="4"/>
        <v>690</v>
      </c>
      <c r="H42" s="195">
        <f t="shared" si="5"/>
        <v>4140</v>
      </c>
    </row>
    <row r="43" spans="1:8" ht="21.75">
      <c r="A43" s="165">
        <v>32</v>
      </c>
      <c r="B43" s="96"/>
      <c r="C43" s="108" t="s">
        <v>57</v>
      </c>
      <c r="D43" s="97" t="s">
        <v>49</v>
      </c>
      <c r="E43" s="195">
        <f>เงินเดือนปัจจุบัน!E44</f>
        <v>9690</v>
      </c>
      <c r="F43" s="100">
        <f>ROUNDUP((E43*0.04),-1)+E43</f>
        <v>10080</v>
      </c>
      <c r="G43" s="98">
        <f t="shared" si="4"/>
        <v>390</v>
      </c>
      <c r="H43" s="195">
        <f t="shared" si="5"/>
        <v>2340</v>
      </c>
    </row>
    <row r="44" spans="1:8" ht="21.75">
      <c r="A44" s="95">
        <v>33</v>
      </c>
      <c r="B44" s="96"/>
      <c r="C44" s="108" t="s">
        <v>412</v>
      </c>
      <c r="D44" s="97" t="s">
        <v>49</v>
      </c>
      <c r="E44" s="195">
        <f>เงินเดือนปัจจุบัน!E45</f>
        <v>11150</v>
      </c>
      <c r="F44" s="100">
        <f>ROUNDUP((E44*0.04),-1)+E44</f>
        <v>11600</v>
      </c>
      <c r="G44" s="98">
        <f t="shared" si="4"/>
        <v>450</v>
      </c>
      <c r="H44" s="195">
        <f t="shared" si="5"/>
        <v>2700</v>
      </c>
    </row>
    <row r="45" spans="1:8" ht="21.75">
      <c r="A45" s="165">
        <v>34</v>
      </c>
      <c r="B45" s="96"/>
      <c r="C45" s="240" t="s">
        <v>414</v>
      </c>
      <c r="D45" s="97" t="s">
        <v>20</v>
      </c>
      <c r="E45" s="195">
        <f>เงินเดือนปัจจุบัน!E46</f>
        <v>15000</v>
      </c>
      <c r="F45" s="100">
        <f>ROUNDUP((E45*0.04),-1)+E45</f>
        <v>15600</v>
      </c>
      <c r="G45" s="98">
        <f t="shared" si="4"/>
        <v>600</v>
      </c>
      <c r="H45" s="195">
        <f t="shared" si="5"/>
        <v>3600</v>
      </c>
    </row>
    <row r="46" spans="1:8" ht="21.75">
      <c r="A46" s="129"/>
      <c r="B46" s="429" t="s">
        <v>58</v>
      </c>
      <c r="C46" s="429"/>
      <c r="D46" s="429"/>
      <c r="E46" s="130">
        <f>SUM(E8:E45)</f>
        <v>569235</v>
      </c>
      <c r="F46" s="130">
        <v>0</v>
      </c>
      <c r="G46" s="130">
        <f>SUM(G8:G45)</f>
        <v>13890</v>
      </c>
      <c r="H46" s="130">
        <f>SUM(H8:H45)</f>
        <v>83340</v>
      </c>
    </row>
    <row r="47" spans="1:8" ht="21.75">
      <c r="A47" s="137"/>
      <c r="B47" s="138"/>
      <c r="C47" s="138"/>
      <c r="D47" s="137"/>
      <c r="E47" s="137"/>
      <c r="F47" s="192"/>
      <c r="G47" s="137"/>
      <c r="H47" s="137"/>
    </row>
    <row r="48" spans="1:8" ht="21.75">
      <c r="A48" s="137"/>
      <c r="B48" s="138"/>
      <c r="C48" s="138"/>
      <c r="D48" s="137"/>
      <c r="E48" s="137"/>
      <c r="F48" s="192"/>
      <c r="G48" s="137"/>
      <c r="H48" s="137"/>
    </row>
  </sheetData>
  <sheetProtection/>
  <mergeCells count="7">
    <mergeCell ref="A3:A7"/>
    <mergeCell ref="E3:G4"/>
    <mergeCell ref="B46:D46"/>
    <mergeCell ref="G5:G6"/>
    <mergeCell ref="B2:G2"/>
    <mergeCell ref="C3:C7"/>
    <mergeCell ref="D3:D7"/>
  </mergeCells>
  <printOptions horizontalCentered="1"/>
  <pageMargins left="0" right="0" top="0.5905511811023623" bottom="0.3937007874015748" header="0.15748031496062992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zoomScale="110" zoomScaleNormal="110" zoomScalePageLayoutView="0" workbookViewId="0" topLeftCell="A24">
      <selection activeCell="D42" sqref="D42"/>
    </sheetView>
  </sheetViews>
  <sheetFormatPr defaultColWidth="9.140625" defaultRowHeight="15"/>
  <cols>
    <col min="1" max="1" width="6.421875" style="4" customWidth="1"/>
    <col min="2" max="3" width="25.00390625" style="3" customWidth="1"/>
    <col min="4" max="4" width="11.421875" style="4" customWidth="1"/>
    <col min="5" max="5" width="9.421875" style="4" hidden="1" customWidth="1"/>
    <col min="6" max="6" width="8.7109375" style="39" hidden="1" customWidth="1"/>
    <col min="7" max="7" width="8.28125" style="4" hidden="1" customWidth="1"/>
    <col min="8" max="8" width="9.421875" style="4" hidden="1" customWidth="1"/>
    <col min="9" max="9" width="10.8515625" style="39" bestFit="1" customWidth="1"/>
    <col min="10" max="10" width="11.421875" style="4" bestFit="1" customWidth="1"/>
    <col min="11" max="11" width="10.140625" style="4" bestFit="1" customWidth="1"/>
    <col min="12" max="12" width="11.421875" style="4" bestFit="1" customWidth="1"/>
    <col min="13" max="16384" width="9.140625" style="1" customWidth="1"/>
  </cols>
  <sheetData>
    <row r="1" spans="1:12" ht="21.75">
      <c r="A1" s="80" t="s">
        <v>192</v>
      </c>
      <c r="B1" s="37"/>
      <c r="C1" s="1"/>
      <c r="D1" s="1"/>
      <c r="E1" s="1"/>
      <c r="F1" s="38"/>
      <c r="G1" s="1"/>
      <c r="H1" s="1"/>
      <c r="I1" s="38"/>
      <c r="J1" s="1"/>
      <c r="K1" s="1"/>
      <c r="L1" s="1"/>
    </row>
    <row r="2" spans="1:13" ht="21.75">
      <c r="A2" s="81"/>
      <c r="B2" s="434"/>
      <c r="C2" s="434"/>
      <c r="D2" s="434"/>
      <c r="E2" s="434"/>
      <c r="F2" s="434"/>
      <c r="G2" s="434"/>
      <c r="H2" s="434"/>
      <c r="I2" s="434"/>
      <c r="J2" s="434"/>
      <c r="K2" s="82"/>
      <c r="L2" s="81"/>
      <c r="M2" s="81"/>
    </row>
    <row r="3" spans="1:13" ht="18.75" customHeight="1">
      <c r="A3" s="430" t="s">
        <v>64</v>
      </c>
      <c r="B3" s="185"/>
      <c r="C3" s="435" t="s">
        <v>0</v>
      </c>
      <c r="D3" s="430" t="s">
        <v>2</v>
      </c>
      <c r="E3" s="442"/>
      <c r="F3" s="443"/>
      <c r="G3" s="444"/>
      <c r="H3" s="420" t="s">
        <v>101</v>
      </c>
      <c r="I3" s="421"/>
      <c r="J3" s="421"/>
      <c r="K3" s="422"/>
      <c r="L3" s="259"/>
      <c r="M3" s="81"/>
    </row>
    <row r="4" spans="1:13" ht="21.75">
      <c r="A4" s="431"/>
      <c r="B4" s="85" t="s">
        <v>467</v>
      </c>
      <c r="C4" s="436"/>
      <c r="D4" s="431"/>
      <c r="E4" s="448" t="s">
        <v>100</v>
      </c>
      <c r="F4" s="449"/>
      <c r="G4" s="450"/>
      <c r="H4" s="426"/>
      <c r="I4" s="427"/>
      <c r="J4" s="427"/>
      <c r="K4" s="428"/>
      <c r="L4" s="260" t="s">
        <v>109</v>
      </c>
      <c r="M4" s="81"/>
    </row>
    <row r="5" spans="1:13" ht="21.75">
      <c r="A5" s="431"/>
      <c r="B5" s="85" t="s">
        <v>466</v>
      </c>
      <c r="C5" s="436"/>
      <c r="D5" s="423"/>
      <c r="E5" s="83" t="s">
        <v>103</v>
      </c>
      <c r="F5" s="261" t="s">
        <v>105</v>
      </c>
      <c r="G5" s="456" t="s">
        <v>102</v>
      </c>
      <c r="H5" s="186" t="s">
        <v>106</v>
      </c>
      <c r="I5" s="186" t="s">
        <v>68</v>
      </c>
      <c r="J5" s="186" t="s">
        <v>68</v>
      </c>
      <c r="K5" s="454" t="s">
        <v>102</v>
      </c>
      <c r="L5" s="247"/>
      <c r="M5" s="81"/>
    </row>
    <row r="6" spans="1:13" ht="21.75">
      <c r="A6" s="432"/>
      <c r="B6" s="88"/>
      <c r="C6" s="437"/>
      <c r="D6" s="426"/>
      <c r="E6" s="262" t="s">
        <v>104</v>
      </c>
      <c r="F6" s="249" t="s">
        <v>104</v>
      </c>
      <c r="G6" s="457"/>
      <c r="H6" s="248" t="s">
        <v>107</v>
      </c>
      <c r="I6" s="263" t="s">
        <v>110</v>
      </c>
      <c r="J6" s="263" t="s">
        <v>111</v>
      </c>
      <c r="K6" s="455"/>
      <c r="L6" s="250"/>
      <c r="M6" s="81"/>
    </row>
    <row r="7" spans="1:13" ht="21.75">
      <c r="A7" s="290"/>
      <c r="B7" s="291"/>
      <c r="C7" s="292"/>
      <c r="D7" s="290"/>
      <c r="E7" s="255"/>
      <c r="F7" s="293"/>
      <c r="G7" s="294"/>
      <c r="H7" s="255"/>
      <c r="I7" s="295" t="s">
        <v>384</v>
      </c>
      <c r="J7" s="295" t="s">
        <v>112</v>
      </c>
      <c r="K7" s="296" t="s">
        <v>398</v>
      </c>
      <c r="L7" s="296" t="s">
        <v>384</v>
      </c>
      <c r="M7" s="81"/>
    </row>
    <row r="8" spans="1:13" ht="21.75">
      <c r="A8" s="238">
        <v>1</v>
      </c>
      <c r="B8" s="148" t="s">
        <v>13</v>
      </c>
      <c r="C8" s="150" t="s">
        <v>14</v>
      </c>
      <c r="D8" s="194" t="s">
        <v>16</v>
      </c>
      <c r="E8" s="195">
        <v>27800</v>
      </c>
      <c r="F8" s="195">
        <v>28930</v>
      </c>
      <c r="G8" s="195">
        <f>F8-E8</f>
        <v>1130</v>
      </c>
      <c r="H8" s="195">
        <v>28930</v>
      </c>
      <c r="I8" s="195">
        <f>'ภาระที่เพิ่มขึ้น ปี 59'!F8</f>
        <v>31900</v>
      </c>
      <c r="J8" s="195">
        <v>33140</v>
      </c>
      <c r="K8" s="195">
        <f>J8-I8</f>
        <v>1240</v>
      </c>
      <c r="L8" s="195">
        <f>K8*12</f>
        <v>14880</v>
      </c>
      <c r="M8" s="81"/>
    </row>
    <row r="9" spans="1:13" ht="21.75">
      <c r="A9" s="95">
        <v>2</v>
      </c>
      <c r="B9" s="156" t="s">
        <v>21</v>
      </c>
      <c r="C9" s="96" t="s">
        <v>22</v>
      </c>
      <c r="D9" s="97" t="s">
        <v>18</v>
      </c>
      <c r="E9" s="98">
        <v>20790</v>
      </c>
      <c r="F9" s="100">
        <v>21710</v>
      </c>
      <c r="G9" s="98">
        <f>F9-E9</f>
        <v>920</v>
      </c>
      <c r="H9" s="98">
        <v>22620</v>
      </c>
      <c r="I9" s="195">
        <f>'ภาระที่เพิ่มขึ้น ปี 59'!F9</f>
        <v>26980</v>
      </c>
      <c r="J9" s="98">
        <v>28030</v>
      </c>
      <c r="K9" s="98">
        <f>J9-I9</f>
        <v>1050</v>
      </c>
      <c r="L9" s="195">
        <f aca="true" t="shared" si="0" ref="L9:L20">K9*12</f>
        <v>12600</v>
      </c>
      <c r="M9" s="81"/>
    </row>
    <row r="10" spans="1:13" ht="21.75">
      <c r="A10" s="95">
        <v>3</v>
      </c>
      <c r="B10" s="156"/>
      <c r="C10" s="96" t="s">
        <v>24</v>
      </c>
      <c r="D10" s="97" t="s">
        <v>74</v>
      </c>
      <c r="E10" s="98">
        <v>21710</v>
      </c>
      <c r="F10" s="100">
        <v>22620</v>
      </c>
      <c r="G10" s="98">
        <f>F10-E10</f>
        <v>910</v>
      </c>
      <c r="H10" s="98">
        <v>23550</v>
      </c>
      <c r="I10" s="195">
        <f>'ภาระที่เพิ่มขึ้น ปี 59'!F10</f>
        <v>24490</v>
      </c>
      <c r="J10" s="98">
        <v>25470</v>
      </c>
      <c r="K10" s="98">
        <f>J10-I10</f>
        <v>980</v>
      </c>
      <c r="L10" s="195">
        <f>K10*12</f>
        <v>11760</v>
      </c>
      <c r="M10" s="81"/>
    </row>
    <row r="11" spans="1:13" ht="21.75">
      <c r="A11" s="95">
        <v>4</v>
      </c>
      <c r="B11" s="156"/>
      <c r="C11" s="96" t="s">
        <v>28</v>
      </c>
      <c r="D11" s="97" t="s">
        <v>75</v>
      </c>
      <c r="E11" s="98">
        <v>21190</v>
      </c>
      <c r="F11" s="100">
        <v>22040</v>
      </c>
      <c r="G11" s="98">
        <f>F11-E11</f>
        <v>850</v>
      </c>
      <c r="H11" s="98">
        <v>23080</v>
      </c>
      <c r="I11" s="195">
        <f>'ภาระที่เพิ่มขึ้น ปี 59'!F11</f>
        <v>21500</v>
      </c>
      <c r="J11" s="98">
        <v>22230</v>
      </c>
      <c r="K11" s="98">
        <f>J11-I11</f>
        <v>730</v>
      </c>
      <c r="L11" s="195">
        <f t="shared" si="0"/>
        <v>8760</v>
      </c>
      <c r="M11" s="81"/>
    </row>
    <row r="12" spans="1:13" ht="21.75">
      <c r="A12" s="95">
        <v>5</v>
      </c>
      <c r="B12" s="96"/>
      <c r="C12" s="96" t="s">
        <v>29</v>
      </c>
      <c r="D12" s="97" t="s">
        <v>74</v>
      </c>
      <c r="E12" s="98">
        <v>21190</v>
      </c>
      <c r="F12" s="100">
        <v>22040</v>
      </c>
      <c r="G12" s="98">
        <f>F12-E12</f>
        <v>850</v>
      </c>
      <c r="H12" s="98">
        <v>24010</v>
      </c>
      <c r="I12" s="195">
        <f>'ภาระที่เพิ่มขึ้น ปี 59'!F12</f>
        <v>26460</v>
      </c>
      <c r="J12" s="98">
        <v>27480</v>
      </c>
      <c r="K12" s="98">
        <f>J12-I12</f>
        <v>1020</v>
      </c>
      <c r="L12" s="195">
        <f t="shared" si="0"/>
        <v>12240</v>
      </c>
      <c r="M12" s="81"/>
    </row>
    <row r="13" spans="1:13" ht="21.75">
      <c r="A13" s="95">
        <v>6</v>
      </c>
      <c r="B13" s="96"/>
      <c r="C13" s="96" t="s">
        <v>25</v>
      </c>
      <c r="D13" s="97" t="s">
        <v>77</v>
      </c>
      <c r="E13" s="98">
        <v>0</v>
      </c>
      <c r="F13" s="100">
        <v>0</v>
      </c>
      <c r="G13" s="98">
        <v>745</v>
      </c>
      <c r="H13" s="98">
        <v>29610</v>
      </c>
      <c r="I13" s="195">
        <f>'ภาระที่เพิ่มขึ้น ปี 59'!F13</f>
        <v>22490</v>
      </c>
      <c r="J13" s="98">
        <v>23370</v>
      </c>
      <c r="K13" s="98">
        <v>1000</v>
      </c>
      <c r="L13" s="195">
        <f t="shared" si="0"/>
        <v>12000</v>
      </c>
      <c r="M13" s="81"/>
    </row>
    <row r="14" spans="1:13" ht="43.5">
      <c r="A14" s="95">
        <v>7</v>
      </c>
      <c r="B14" s="96"/>
      <c r="C14" s="108" t="s">
        <v>33</v>
      </c>
      <c r="D14" s="97" t="s">
        <v>76</v>
      </c>
      <c r="E14" s="98">
        <v>15290</v>
      </c>
      <c r="F14" s="100">
        <v>15840</v>
      </c>
      <c r="G14" s="98">
        <f>F14-E14</f>
        <v>550</v>
      </c>
      <c r="H14" s="98">
        <v>16600</v>
      </c>
      <c r="I14" s="195">
        <f>'ภาระที่เพิ่มขึ้น ปี 59'!F14</f>
        <v>21700</v>
      </c>
      <c r="J14" s="98">
        <v>22400</v>
      </c>
      <c r="K14" s="98">
        <f aca="true" t="shared" si="1" ref="K14:K20">J14-I14</f>
        <v>700</v>
      </c>
      <c r="L14" s="195">
        <f t="shared" si="0"/>
        <v>8400</v>
      </c>
      <c r="M14" s="81"/>
    </row>
    <row r="15" spans="1:13" ht="43.5">
      <c r="A15" s="95">
        <v>8</v>
      </c>
      <c r="B15" s="96"/>
      <c r="C15" s="108" t="s">
        <v>33</v>
      </c>
      <c r="D15" s="97" t="s">
        <v>47</v>
      </c>
      <c r="E15" s="98">
        <v>26580</v>
      </c>
      <c r="F15" s="100">
        <v>27490</v>
      </c>
      <c r="G15" s="98">
        <f>F15-E15</f>
        <v>910</v>
      </c>
      <c r="H15" s="98">
        <v>30220</v>
      </c>
      <c r="I15" s="195" t="str">
        <f>'ภาระที่เพิ่มขึ้น ปี 59'!F15</f>
        <v>-</v>
      </c>
      <c r="J15" s="98">
        <v>810</v>
      </c>
      <c r="K15" s="98">
        <v>810</v>
      </c>
      <c r="L15" s="195">
        <f t="shared" si="0"/>
        <v>9720</v>
      </c>
      <c r="M15" s="81"/>
    </row>
    <row r="16" spans="1:13" ht="43.5">
      <c r="A16" s="95">
        <v>9</v>
      </c>
      <c r="B16" s="96"/>
      <c r="C16" s="96" t="s">
        <v>405</v>
      </c>
      <c r="D16" s="97" t="s">
        <v>49</v>
      </c>
      <c r="E16" s="98">
        <v>14310</v>
      </c>
      <c r="F16" s="100">
        <v>14850</v>
      </c>
      <c r="G16" s="98">
        <f>F16-E16</f>
        <v>540</v>
      </c>
      <c r="H16" s="98">
        <v>15440</v>
      </c>
      <c r="I16" s="195">
        <f>'ภาระที่เพิ่มขึ้น ปี 59'!F16</f>
        <v>11930</v>
      </c>
      <c r="J16" s="100">
        <f>ROUNDUP((I16*0.04),-1)+I16</f>
        <v>12410</v>
      </c>
      <c r="K16" s="98">
        <f>J16-I16</f>
        <v>480</v>
      </c>
      <c r="L16" s="195">
        <f t="shared" si="0"/>
        <v>5760</v>
      </c>
      <c r="M16" s="81"/>
    </row>
    <row r="17" spans="1:13" ht="43.5">
      <c r="A17" s="95">
        <v>10</v>
      </c>
      <c r="B17" s="96"/>
      <c r="C17" s="108" t="s">
        <v>405</v>
      </c>
      <c r="D17" s="97" t="s">
        <v>49</v>
      </c>
      <c r="E17" s="98">
        <v>14570</v>
      </c>
      <c r="F17" s="100">
        <v>15140</v>
      </c>
      <c r="G17" s="98">
        <f>F17-E17</f>
        <v>570</v>
      </c>
      <c r="H17" s="98">
        <v>15720</v>
      </c>
      <c r="I17" s="195">
        <f>'ภาระที่เพิ่มขึ้น ปี 59'!F17</f>
        <v>11020</v>
      </c>
      <c r="J17" s="100">
        <f>ROUNDUP((I17*0.04),-1)+I17</f>
        <v>11470</v>
      </c>
      <c r="K17" s="98">
        <f t="shared" si="1"/>
        <v>450</v>
      </c>
      <c r="L17" s="195">
        <f>K17*12</f>
        <v>5400</v>
      </c>
      <c r="M17" s="81"/>
    </row>
    <row r="18" spans="1:13" ht="21.75">
      <c r="A18" s="95">
        <v>11</v>
      </c>
      <c r="B18" s="96"/>
      <c r="C18" s="96" t="s">
        <v>406</v>
      </c>
      <c r="D18" s="97" t="s">
        <v>49</v>
      </c>
      <c r="E18" s="120">
        <v>0</v>
      </c>
      <c r="F18" s="100">
        <v>0</v>
      </c>
      <c r="G18" s="98">
        <v>0</v>
      </c>
      <c r="H18" s="120">
        <v>10540</v>
      </c>
      <c r="I18" s="195">
        <f>'ภาระที่เพิ่มขึ้น ปี 59'!F18</f>
        <v>10750</v>
      </c>
      <c r="J18" s="100">
        <f>ROUNDUP((I18*0.04),-1)+I18</f>
        <v>11180</v>
      </c>
      <c r="K18" s="98">
        <f t="shared" si="1"/>
        <v>430</v>
      </c>
      <c r="L18" s="195">
        <f t="shared" si="0"/>
        <v>5160</v>
      </c>
      <c r="M18" s="81"/>
    </row>
    <row r="19" spans="1:13" ht="21.75">
      <c r="A19" s="95">
        <v>12</v>
      </c>
      <c r="B19" s="96"/>
      <c r="C19" s="96" t="s">
        <v>409</v>
      </c>
      <c r="D19" s="121" t="s">
        <v>49</v>
      </c>
      <c r="E19" s="120">
        <v>0</v>
      </c>
      <c r="F19" s="100">
        <v>0</v>
      </c>
      <c r="G19" s="98">
        <v>0</v>
      </c>
      <c r="H19" s="120">
        <v>11560</v>
      </c>
      <c r="I19" s="195">
        <f>'ภาระที่เพิ่มขึ้น ปี 59'!F19</f>
        <v>9780</v>
      </c>
      <c r="J19" s="100">
        <f>ROUNDUP((I19*0.04),-1)+I19</f>
        <v>10180</v>
      </c>
      <c r="K19" s="98">
        <f>J19-I19</f>
        <v>400</v>
      </c>
      <c r="L19" s="195">
        <f t="shared" si="0"/>
        <v>4800</v>
      </c>
      <c r="M19" s="81"/>
    </row>
    <row r="20" spans="1:13" ht="21.75">
      <c r="A20" s="95">
        <v>13</v>
      </c>
      <c r="B20" s="96"/>
      <c r="C20" s="96" t="s">
        <v>409</v>
      </c>
      <c r="D20" s="121" t="s">
        <v>49</v>
      </c>
      <c r="E20" s="120">
        <v>0</v>
      </c>
      <c r="F20" s="100">
        <v>0</v>
      </c>
      <c r="G20" s="98">
        <v>0</v>
      </c>
      <c r="H20" s="120">
        <v>11080</v>
      </c>
      <c r="I20" s="195">
        <f>'ภาระที่เพิ่มขึ้น ปี 59'!F20</f>
        <v>9780</v>
      </c>
      <c r="J20" s="100">
        <f>ROUNDUP((I20*0.04),-1)+I20</f>
        <v>10180</v>
      </c>
      <c r="K20" s="98">
        <f t="shared" si="1"/>
        <v>400</v>
      </c>
      <c r="L20" s="195">
        <f t="shared" si="0"/>
        <v>4800</v>
      </c>
      <c r="M20" s="81"/>
    </row>
    <row r="21" spans="1:13" ht="21.75">
      <c r="A21" s="95">
        <v>14</v>
      </c>
      <c r="B21" s="96"/>
      <c r="C21" s="108" t="s">
        <v>407</v>
      </c>
      <c r="D21" s="97" t="s">
        <v>26</v>
      </c>
      <c r="E21" s="120">
        <v>0</v>
      </c>
      <c r="F21" s="100">
        <v>0</v>
      </c>
      <c r="G21" s="98">
        <v>0</v>
      </c>
      <c r="H21" s="120">
        <v>9000</v>
      </c>
      <c r="I21" s="195" t="str">
        <f>'ภาระที่เพิ่มขึ้น ปี 59'!F21</f>
        <v>-</v>
      </c>
      <c r="J21" s="98">
        <v>0</v>
      </c>
      <c r="K21" s="98">
        <v>0</v>
      </c>
      <c r="L21" s="98" t="s">
        <v>415</v>
      </c>
      <c r="M21" s="81"/>
    </row>
    <row r="22" spans="1:13" ht="21.75">
      <c r="A22" s="95">
        <v>15</v>
      </c>
      <c r="B22" s="96"/>
      <c r="C22" s="108" t="s">
        <v>51</v>
      </c>
      <c r="D22" s="121" t="s">
        <v>26</v>
      </c>
      <c r="E22" s="120">
        <v>0</v>
      </c>
      <c r="F22" s="100">
        <v>0</v>
      </c>
      <c r="G22" s="98">
        <v>0</v>
      </c>
      <c r="H22" s="120">
        <f>9000*3</f>
        <v>27000</v>
      </c>
      <c r="I22" s="195" t="str">
        <f>'ภาระที่เพิ่มขึ้น ปี 59'!F22</f>
        <v>-</v>
      </c>
      <c r="J22" s="98">
        <v>0</v>
      </c>
      <c r="K22" s="98">
        <v>0</v>
      </c>
      <c r="L22" s="98" t="s">
        <v>415</v>
      </c>
      <c r="M22" s="81"/>
    </row>
    <row r="23" spans="1:13" ht="21.75">
      <c r="A23" s="95">
        <v>16</v>
      </c>
      <c r="B23" s="96"/>
      <c r="C23" s="108" t="s">
        <v>408</v>
      </c>
      <c r="D23" s="121" t="s">
        <v>26</v>
      </c>
      <c r="E23" s="120"/>
      <c r="F23" s="100"/>
      <c r="G23" s="98"/>
      <c r="H23" s="120"/>
      <c r="I23" s="195" t="str">
        <f>'ภาระที่เพิ่มขึ้น ปี 59'!F23</f>
        <v>-</v>
      </c>
      <c r="J23" s="98">
        <v>0</v>
      </c>
      <c r="K23" s="98">
        <v>0</v>
      </c>
      <c r="L23" s="98" t="s">
        <v>415</v>
      </c>
      <c r="M23" s="81"/>
    </row>
    <row r="24" spans="1:13" ht="21.75">
      <c r="A24" s="95">
        <v>17</v>
      </c>
      <c r="B24" s="96"/>
      <c r="C24" s="108" t="s">
        <v>53</v>
      </c>
      <c r="D24" s="121" t="s">
        <v>26</v>
      </c>
      <c r="E24" s="120"/>
      <c r="F24" s="100"/>
      <c r="G24" s="98"/>
      <c r="H24" s="120"/>
      <c r="I24" s="195" t="str">
        <f>'ภาระที่เพิ่มขึ้น ปี 59'!F24</f>
        <v>-</v>
      </c>
      <c r="J24" s="98">
        <v>0</v>
      </c>
      <c r="K24" s="98">
        <v>0</v>
      </c>
      <c r="L24" s="98" t="s">
        <v>415</v>
      </c>
      <c r="M24" s="81"/>
    </row>
    <row r="25" spans="1:13" ht="21.75">
      <c r="A25" s="95"/>
      <c r="B25" s="96"/>
      <c r="C25" s="297"/>
      <c r="D25" s="121"/>
      <c r="E25" s="120"/>
      <c r="F25" s="100"/>
      <c r="G25" s="98"/>
      <c r="H25" s="120"/>
      <c r="I25" s="195"/>
      <c r="J25" s="98"/>
      <c r="K25" s="98"/>
      <c r="L25" s="195"/>
      <c r="M25" s="81"/>
    </row>
    <row r="26" spans="1:13" ht="21.75">
      <c r="A26" s="298"/>
      <c r="B26" s="126"/>
      <c r="C26" s="240"/>
      <c r="D26" s="299"/>
      <c r="E26" s="300"/>
      <c r="F26" s="301"/>
      <c r="G26" s="302"/>
      <c r="H26" s="300"/>
      <c r="I26" s="264"/>
      <c r="J26" s="302"/>
      <c r="K26" s="302"/>
      <c r="L26" s="264"/>
      <c r="M26" s="81"/>
    </row>
    <row r="27" spans="1:14" ht="21.75">
      <c r="A27" s="303"/>
      <c r="B27" s="304"/>
      <c r="C27" s="305"/>
      <c r="D27" s="306"/>
      <c r="E27" s="307"/>
      <c r="F27" s="308"/>
      <c r="G27" s="309"/>
      <c r="H27" s="307"/>
      <c r="I27" s="309"/>
      <c r="J27" s="309"/>
      <c r="K27" s="309"/>
      <c r="L27" s="309"/>
      <c r="M27" s="310"/>
      <c r="N27" s="311"/>
    </row>
    <row r="28" spans="1:13" ht="21.75">
      <c r="A28" s="312">
        <v>18</v>
      </c>
      <c r="B28" s="251" t="s">
        <v>35</v>
      </c>
      <c r="C28" s="90" t="s">
        <v>36</v>
      </c>
      <c r="D28" s="91" t="s">
        <v>18</v>
      </c>
      <c r="E28" s="92">
        <v>24490</v>
      </c>
      <c r="F28" s="313">
        <v>25470</v>
      </c>
      <c r="G28" s="92">
        <f>F28-E28</f>
        <v>980</v>
      </c>
      <c r="H28" s="92">
        <v>26460</v>
      </c>
      <c r="I28" s="92">
        <f>'ภาระที่เพิ่มขึ้น ปี 59'!F29</f>
        <v>28030</v>
      </c>
      <c r="J28" s="92">
        <v>29110</v>
      </c>
      <c r="K28" s="92">
        <f aca="true" t="shared" si="2" ref="K28:K37">J28-I28</f>
        <v>1080</v>
      </c>
      <c r="L28" s="92">
        <f>K28*12</f>
        <v>12960</v>
      </c>
      <c r="M28" s="81"/>
    </row>
    <row r="29" spans="1:13" ht="21.75">
      <c r="A29" s="95">
        <v>19</v>
      </c>
      <c r="B29" s="96"/>
      <c r="C29" s="96" t="s">
        <v>37</v>
      </c>
      <c r="D29" s="97" t="s">
        <v>75</v>
      </c>
      <c r="E29" s="98">
        <v>19660</v>
      </c>
      <c r="F29" s="100">
        <v>20400</v>
      </c>
      <c r="G29" s="98">
        <f>F29-E29</f>
        <v>740</v>
      </c>
      <c r="H29" s="98">
        <v>21140</v>
      </c>
      <c r="I29" s="195">
        <f>'ภาระที่เพิ่มขึ้น ปี 59'!F30</f>
        <v>18840</v>
      </c>
      <c r="J29" s="98">
        <v>19480</v>
      </c>
      <c r="K29" s="98">
        <f t="shared" si="2"/>
        <v>640</v>
      </c>
      <c r="L29" s="195">
        <f aca="true" t="shared" si="3" ref="L29:L44">K29*12</f>
        <v>7680</v>
      </c>
      <c r="M29" s="81"/>
    </row>
    <row r="30" spans="1:13" ht="21.75">
      <c r="A30" s="95">
        <v>20</v>
      </c>
      <c r="B30" s="96"/>
      <c r="C30" s="96" t="s">
        <v>39</v>
      </c>
      <c r="D30" s="97" t="s">
        <v>75</v>
      </c>
      <c r="E30" s="98">
        <v>18230</v>
      </c>
      <c r="F30" s="100">
        <v>18950</v>
      </c>
      <c r="G30" s="98">
        <f>F30-E30</f>
        <v>720</v>
      </c>
      <c r="H30" s="98">
        <v>19800</v>
      </c>
      <c r="I30" s="195">
        <f>'ภาระที่เพิ่มขึ้น ปี 59'!F31</f>
        <v>21140</v>
      </c>
      <c r="J30" s="98">
        <v>21880</v>
      </c>
      <c r="K30" s="98">
        <f t="shared" si="2"/>
        <v>740</v>
      </c>
      <c r="L30" s="195">
        <f t="shared" si="3"/>
        <v>8880</v>
      </c>
      <c r="M30" s="81"/>
    </row>
    <row r="31" spans="1:13" ht="21.75">
      <c r="A31" s="95">
        <v>21</v>
      </c>
      <c r="B31" s="96"/>
      <c r="C31" s="96" t="s">
        <v>25</v>
      </c>
      <c r="D31" s="97" t="s">
        <v>76</v>
      </c>
      <c r="E31" s="98"/>
      <c r="F31" s="100"/>
      <c r="G31" s="98"/>
      <c r="H31" s="98"/>
      <c r="I31" s="195">
        <f>'ภาระที่เพิ่มขึ้น ปี 59'!F32</f>
        <v>12970</v>
      </c>
      <c r="J31" s="98">
        <v>13500</v>
      </c>
      <c r="K31" s="98">
        <f t="shared" si="2"/>
        <v>530</v>
      </c>
      <c r="L31" s="195">
        <f t="shared" si="3"/>
        <v>6360</v>
      </c>
      <c r="M31" s="81"/>
    </row>
    <row r="32" spans="1:13" ht="21.75">
      <c r="A32" s="95">
        <v>22</v>
      </c>
      <c r="B32" s="96"/>
      <c r="C32" s="96" t="s">
        <v>42</v>
      </c>
      <c r="D32" s="97" t="s">
        <v>77</v>
      </c>
      <c r="E32" s="98">
        <v>11730</v>
      </c>
      <c r="F32" s="100">
        <v>12180</v>
      </c>
      <c r="G32" s="98">
        <f>F32-E32</f>
        <v>450</v>
      </c>
      <c r="H32" s="98">
        <v>12730</v>
      </c>
      <c r="I32" s="195">
        <f>'ภาระที่เพิ่มขึ้น ปี 59'!F33</f>
        <v>18440</v>
      </c>
      <c r="J32" s="98">
        <v>19200</v>
      </c>
      <c r="K32" s="98">
        <f t="shared" si="2"/>
        <v>760</v>
      </c>
      <c r="L32" s="195">
        <f t="shared" si="3"/>
        <v>9120</v>
      </c>
      <c r="M32" s="81"/>
    </row>
    <row r="33" spans="1:13" ht="21.75">
      <c r="A33" s="95">
        <v>23</v>
      </c>
      <c r="B33" s="96"/>
      <c r="C33" s="108" t="s">
        <v>38</v>
      </c>
      <c r="D33" s="97" t="s">
        <v>49</v>
      </c>
      <c r="E33" s="120">
        <v>0</v>
      </c>
      <c r="F33" s="100">
        <v>0</v>
      </c>
      <c r="G33" s="98">
        <v>0</v>
      </c>
      <c r="H33" s="120">
        <v>12030</v>
      </c>
      <c r="I33" s="195">
        <f>'ภาระที่เพิ่มขึ้น ปี 59'!F34</f>
        <v>11850</v>
      </c>
      <c r="J33" s="100">
        <f>ROUNDUP((I33*0.04),-1)+I33</f>
        <v>12330</v>
      </c>
      <c r="K33" s="98">
        <f t="shared" si="2"/>
        <v>480</v>
      </c>
      <c r="L33" s="195">
        <f>K33*12</f>
        <v>5760</v>
      </c>
      <c r="M33" s="81"/>
    </row>
    <row r="34" spans="1:13" ht="21.75">
      <c r="A34" s="95">
        <v>24</v>
      </c>
      <c r="B34" s="96"/>
      <c r="C34" s="108" t="s">
        <v>41</v>
      </c>
      <c r="D34" s="97" t="s">
        <v>49</v>
      </c>
      <c r="E34" s="120">
        <v>0</v>
      </c>
      <c r="F34" s="100">
        <v>0</v>
      </c>
      <c r="G34" s="98">
        <v>0</v>
      </c>
      <c r="H34" s="120">
        <v>10590</v>
      </c>
      <c r="I34" s="195">
        <f>'ภาระที่เพิ่มขึ้น ปี 59'!F35</f>
        <v>11540</v>
      </c>
      <c r="J34" s="100">
        <f>ROUNDUP((I34*0.04),-1)+I34</f>
        <v>12010</v>
      </c>
      <c r="K34" s="98">
        <f t="shared" si="2"/>
        <v>470</v>
      </c>
      <c r="L34" s="195">
        <f t="shared" si="3"/>
        <v>5640</v>
      </c>
      <c r="M34" s="81"/>
    </row>
    <row r="35" spans="1:13" ht="21.75">
      <c r="A35" s="95">
        <v>25</v>
      </c>
      <c r="B35" s="190"/>
      <c r="C35" s="126" t="s">
        <v>79</v>
      </c>
      <c r="D35" s="97" t="s">
        <v>49</v>
      </c>
      <c r="E35" s="120">
        <v>0</v>
      </c>
      <c r="F35" s="100">
        <v>0</v>
      </c>
      <c r="G35" s="98">
        <v>0</v>
      </c>
      <c r="H35" s="120">
        <v>11340</v>
      </c>
      <c r="I35" s="195">
        <f>'ภาระที่เพิ่มขึ้น ปี 59'!F36</f>
        <v>11820</v>
      </c>
      <c r="J35" s="100">
        <f>ROUNDUP((I35*0.04),-1)+I35</f>
        <v>12300</v>
      </c>
      <c r="K35" s="98">
        <f t="shared" si="2"/>
        <v>480</v>
      </c>
      <c r="L35" s="195">
        <f t="shared" si="3"/>
        <v>5760</v>
      </c>
      <c r="M35" s="81"/>
    </row>
    <row r="36" spans="1:13" ht="21.75">
      <c r="A36" s="95">
        <v>26</v>
      </c>
      <c r="B36" s="156" t="s">
        <v>43</v>
      </c>
      <c r="C36" s="96" t="s">
        <v>44</v>
      </c>
      <c r="D36" s="97" t="s">
        <v>18</v>
      </c>
      <c r="E36" s="98">
        <v>25470</v>
      </c>
      <c r="F36" s="100">
        <v>26460</v>
      </c>
      <c r="G36" s="98">
        <f>F36-E36</f>
        <v>990</v>
      </c>
      <c r="H36" s="98">
        <v>27480</v>
      </c>
      <c r="I36" s="195">
        <f>'ภาระที่เพิ่มขึ้น ปี 59'!F37</f>
        <v>28030</v>
      </c>
      <c r="J36" s="98">
        <v>29110</v>
      </c>
      <c r="K36" s="98">
        <f t="shared" si="2"/>
        <v>1080</v>
      </c>
      <c r="L36" s="195">
        <f t="shared" si="3"/>
        <v>12960</v>
      </c>
      <c r="M36" s="81"/>
    </row>
    <row r="37" spans="1:13" ht="21.75">
      <c r="A37" s="95">
        <v>27</v>
      </c>
      <c r="B37" s="156"/>
      <c r="C37" s="96" t="s">
        <v>25</v>
      </c>
      <c r="D37" s="97" t="s">
        <v>77</v>
      </c>
      <c r="E37" s="98"/>
      <c r="F37" s="100"/>
      <c r="G37" s="98"/>
      <c r="H37" s="98"/>
      <c r="I37" s="195">
        <f>'ภาระที่เพิ่มขึ้น ปี 59'!F38</f>
        <v>17690</v>
      </c>
      <c r="J37" s="98">
        <v>18440</v>
      </c>
      <c r="K37" s="98">
        <f t="shared" si="2"/>
        <v>750</v>
      </c>
      <c r="L37" s="195">
        <f t="shared" si="3"/>
        <v>9000</v>
      </c>
      <c r="M37" s="81"/>
    </row>
    <row r="38" spans="1:13" ht="21.75">
      <c r="A38" s="95">
        <v>28</v>
      </c>
      <c r="B38" s="96"/>
      <c r="C38" s="96" t="s">
        <v>45</v>
      </c>
      <c r="D38" s="97" t="s">
        <v>77</v>
      </c>
      <c r="E38" s="120">
        <v>16920</v>
      </c>
      <c r="F38" s="100">
        <v>17690</v>
      </c>
      <c r="G38" s="98">
        <f>F38-E38</f>
        <v>770</v>
      </c>
      <c r="H38" s="120">
        <v>18440</v>
      </c>
      <c r="I38" s="195">
        <f>'ภาระที่เพิ่มขึ้น ปี 59'!F39</f>
        <v>18440</v>
      </c>
      <c r="J38" s="98">
        <v>19200</v>
      </c>
      <c r="K38" s="98">
        <f aca="true" t="shared" si="4" ref="K38:K44">J38-I38</f>
        <v>760</v>
      </c>
      <c r="L38" s="195">
        <f t="shared" si="3"/>
        <v>9120</v>
      </c>
      <c r="M38" s="81"/>
    </row>
    <row r="39" spans="1:13" ht="21.75">
      <c r="A39" s="95">
        <v>29</v>
      </c>
      <c r="B39" s="96"/>
      <c r="C39" s="96" t="s">
        <v>45</v>
      </c>
      <c r="D39" s="97" t="s">
        <v>77</v>
      </c>
      <c r="E39" s="120">
        <v>0</v>
      </c>
      <c r="F39" s="100">
        <v>0</v>
      </c>
      <c r="G39" s="98">
        <v>610</v>
      </c>
      <c r="H39" s="120">
        <v>24825</v>
      </c>
      <c r="I39" s="195">
        <f>'ภาระที่เพิ่มขึ้น ปี 59'!F40</f>
        <v>21190</v>
      </c>
      <c r="J39" s="98">
        <v>22040</v>
      </c>
      <c r="K39" s="98">
        <f t="shared" si="4"/>
        <v>850</v>
      </c>
      <c r="L39" s="195">
        <f t="shared" si="3"/>
        <v>10200</v>
      </c>
      <c r="M39" s="81"/>
    </row>
    <row r="40" spans="1:13" ht="43.5">
      <c r="A40" s="95">
        <v>30</v>
      </c>
      <c r="B40" s="96"/>
      <c r="C40" s="96" t="s">
        <v>410</v>
      </c>
      <c r="D40" s="97" t="s">
        <v>49</v>
      </c>
      <c r="E40" s="120"/>
      <c r="F40" s="100"/>
      <c r="G40" s="98"/>
      <c r="H40" s="120"/>
      <c r="I40" s="195">
        <f>'ภาระที่เพิ่มขึ้น ปี 59'!F41</f>
        <v>17560</v>
      </c>
      <c r="J40" s="100">
        <f>ROUNDUP((I40*0.04),-1)+I40</f>
        <v>18270</v>
      </c>
      <c r="K40" s="98">
        <f t="shared" si="4"/>
        <v>710</v>
      </c>
      <c r="L40" s="195">
        <f t="shared" si="3"/>
        <v>8520</v>
      </c>
      <c r="M40" s="81"/>
    </row>
    <row r="41" spans="1:13" ht="43.5">
      <c r="A41" s="95">
        <v>31</v>
      </c>
      <c r="B41" s="96"/>
      <c r="C41" s="96" t="s">
        <v>411</v>
      </c>
      <c r="D41" s="97" t="s">
        <v>49</v>
      </c>
      <c r="E41" s="120"/>
      <c r="F41" s="100"/>
      <c r="G41" s="98"/>
      <c r="H41" s="120"/>
      <c r="I41" s="195">
        <f>'ภาระที่เพิ่มขึ้น ปี 59'!F42</f>
        <v>17890</v>
      </c>
      <c r="J41" s="100">
        <f>ROUNDUP((I41*0.04),-1)+I41</f>
        <v>18610</v>
      </c>
      <c r="K41" s="98">
        <f t="shared" si="4"/>
        <v>720</v>
      </c>
      <c r="L41" s="195">
        <f>K41*12</f>
        <v>8640</v>
      </c>
      <c r="M41" s="81"/>
    </row>
    <row r="42" spans="1:13" ht="21.75">
      <c r="A42" s="95">
        <v>32</v>
      </c>
      <c r="B42" s="96"/>
      <c r="C42" s="108" t="s">
        <v>57</v>
      </c>
      <c r="D42" s="97" t="s">
        <v>49</v>
      </c>
      <c r="E42" s="120">
        <v>0</v>
      </c>
      <c r="F42" s="100">
        <v>0</v>
      </c>
      <c r="G42" s="98">
        <v>0</v>
      </c>
      <c r="H42" s="120">
        <v>11470</v>
      </c>
      <c r="I42" s="195">
        <f>'ภาระที่เพิ่มขึ้น ปี 59'!F43</f>
        <v>10080</v>
      </c>
      <c r="J42" s="100">
        <f>ROUNDUP((I42*0.04),-1)+I42</f>
        <v>10490</v>
      </c>
      <c r="K42" s="98">
        <f t="shared" si="4"/>
        <v>410</v>
      </c>
      <c r="L42" s="195">
        <f t="shared" si="3"/>
        <v>4920</v>
      </c>
      <c r="M42" s="81"/>
    </row>
    <row r="43" spans="1:13" ht="21.75">
      <c r="A43" s="95">
        <v>33</v>
      </c>
      <c r="B43" s="96"/>
      <c r="C43" s="108" t="s">
        <v>412</v>
      </c>
      <c r="D43" s="97" t="s">
        <v>49</v>
      </c>
      <c r="E43" s="120">
        <v>0</v>
      </c>
      <c r="F43" s="100">
        <v>0</v>
      </c>
      <c r="G43" s="98">
        <v>0</v>
      </c>
      <c r="H43" s="120">
        <v>9400</v>
      </c>
      <c r="I43" s="195">
        <f>'ภาระที่เพิ่มขึ้น ปี 59'!F44</f>
        <v>11600</v>
      </c>
      <c r="J43" s="100">
        <f>ROUNDUP((I43*0.04),-1)+I43</f>
        <v>12070</v>
      </c>
      <c r="K43" s="98">
        <f t="shared" si="4"/>
        <v>470</v>
      </c>
      <c r="L43" s="195">
        <f t="shared" si="3"/>
        <v>5640</v>
      </c>
      <c r="M43" s="81"/>
    </row>
    <row r="44" spans="1:13" ht="21.75">
      <c r="A44" s="165">
        <v>34</v>
      </c>
      <c r="B44" s="178"/>
      <c r="C44" s="240" t="s">
        <v>416</v>
      </c>
      <c r="D44" s="202" t="s">
        <v>20</v>
      </c>
      <c r="E44" s="265"/>
      <c r="F44" s="266"/>
      <c r="G44" s="264"/>
      <c r="H44" s="265"/>
      <c r="I44" s="195">
        <f>'ภาระที่เพิ่มขึ้น ปี 59'!F45</f>
        <v>15600</v>
      </c>
      <c r="J44" s="100">
        <f>ROUNDUP((I44*0.04),-1)+I44</f>
        <v>16230</v>
      </c>
      <c r="K44" s="98">
        <f t="shared" si="4"/>
        <v>630</v>
      </c>
      <c r="L44" s="195">
        <f t="shared" si="3"/>
        <v>7560</v>
      </c>
      <c r="M44" s="81"/>
    </row>
    <row r="45" spans="1:13" ht="21.75">
      <c r="A45" s="129"/>
      <c r="B45" s="429" t="s">
        <v>58</v>
      </c>
      <c r="C45" s="429"/>
      <c r="D45" s="429"/>
      <c r="E45" s="130">
        <f>SUM(E8:E43)</f>
        <v>299930</v>
      </c>
      <c r="F45" s="130">
        <v>0</v>
      </c>
      <c r="G45" s="130">
        <f>SUM(G8:G43)</f>
        <v>13235</v>
      </c>
      <c r="H45" s="130">
        <f>SUM(H8:H43)</f>
        <v>504665</v>
      </c>
      <c r="I45" s="130">
        <v>0</v>
      </c>
      <c r="J45" s="130">
        <f>SUM(J8:J43)</f>
        <v>526390</v>
      </c>
      <c r="K45" s="130">
        <f>SUM(K8:K43)</f>
        <v>20620</v>
      </c>
      <c r="L45" s="130">
        <f>SUM(L8:L43)</f>
        <v>247440</v>
      </c>
      <c r="M45" s="81"/>
    </row>
    <row r="46" spans="1:13" ht="21.75">
      <c r="A46" s="137"/>
      <c r="B46" s="138"/>
      <c r="C46" s="138"/>
      <c r="D46" s="137"/>
      <c r="E46" s="137"/>
      <c r="F46" s="192"/>
      <c r="G46" s="137"/>
      <c r="H46" s="137"/>
      <c r="I46" s="192"/>
      <c r="J46" s="137"/>
      <c r="K46" s="137"/>
      <c r="L46" s="137"/>
      <c r="M46" s="81"/>
    </row>
    <row r="47" spans="1:13" ht="21.75">
      <c r="A47" s="137"/>
      <c r="B47" s="138"/>
      <c r="C47" s="138"/>
      <c r="D47" s="137"/>
      <c r="E47" s="137"/>
      <c r="F47" s="192"/>
      <c r="G47" s="137"/>
      <c r="H47" s="137"/>
      <c r="I47" s="192"/>
      <c r="J47" s="137"/>
      <c r="K47" s="137"/>
      <c r="L47" s="137"/>
      <c r="M47" s="81"/>
    </row>
  </sheetData>
  <sheetProtection/>
  <mergeCells count="10">
    <mergeCell ref="K5:K6"/>
    <mergeCell ref="H3:K4"/>
    <mergeCell ref="B45:D45"/>
    <mergeCell ref="B2:J2"/>
    <mergeCell ref="A3:A6"/>
    <mergeCell ref="C3:C6"/>
    <mergeCell ref="D3:D6"/>
    <mergeCell ref="E3:G3"/>
    <mergeCell ref="E4:G4"/>
    <mergeCell ref="G5:G6"/>
  </mergeCells>
  <printOptions horizontalCentered="1"/>
  <pageMargins left="0.3937007874015748" right="0" top="0.5905511811023623" bottom="0.3937007874015748" header="0.15748031496062992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07"/>
  <sheetViews>
    <sheetView tabSelected="1" view="pageBreakPreview" zoomScaleNormal="90" zoomScaleSheetLayoutView="100" zoomScalePageLayoutView="0" workbookViewId="0" topLeftCell="A166">
      <selection activeCell="H189" sqref="H189"/>
    </sheetView>
  </sheetViews>
  <sheetFormatPr defaultColWidth="9.140625" defaultRowHeight="15"/>
  <cols>
    <col min="1" max="1" width="4.8515625" style="36" customWidth="1"/>
    <col min="2" max="2" width="19.00390625" style="36" customWidth="1"/>
    <col min="3" max="3" width="19.7109375" style="36" customWidth="1"/>
    <col min="4" max="4" width="12.7109375" style="36" customWidth="1"/>
    <col min="5" max="5" width="25.8515625" style="3" customWidth="1"/>
    <col min="6" max="6" width="6.57421875" style="4" customWidth="1"/>
    <col min="7" max="7" width="14.140625" style="36" customWidth="1"/>
    <col min="8" max="8" width="25.8515625" style="3" customWidth="1"/>
    <col min="9" max="9" width="6.8515625" style="4" customWidth="1"/>
    <col min="10" max="12" width="10.57421875" style="4" customWidth="1"/>
    <col min="13" max="13" width="11.7109375" style="56" customWidth="1"/>
    <col min="14" max="14" width="7.57421875" style="1" customWidth="1"/>
    <col min="15" max="16384" width="9.140625" style="1" customWidth="1"/>
  </cols>
  <sheetData>
    <row r="1" spans="1:20" ht="21" customHeight="1">
      <c r="A1" s="459" t="s">
        <v>534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328"/>
      <c r="O1" s="328"/>
      <c r="P1" s="328"/>
      <c r="Q1" s="328"/>
      <c r="R1" s="328"/>
      <c r="S1" s="328"/>
      <c r="T1" s="328"/>
    </row>
    <row r="2" spans="1:13" ht="21" customHeight="1">
      <c r="A2" s="314" t="s">
        <v>469</v>
      </c>
      <c r="B2" s="314"/>
      <c r="C2" s="314"/>
      <c r="D2" s="314"/>
      <c r="E2" s="142"/>
      <c r="F2" s="327"/>
      <c r="G2" s="327"/>
      <c r="H2" s="327"/>
      <c r="I2" s="327"/>
      <c r="J2" s="327"/>
      <c r="K2" s="327"/>
      <c r="L2" s="327"/>
      <c r="M2" s="327"/>
    </row>
    <row r="3" spans="1:13" ht="21.75">
      <c r="A3" s="435" t="s">
        <v>64</v>
      </c>
      <c r="B3" s="269"/>
      <c r="C3" s="269"/>
      <c r="D3" s="468" t="s">
        <v>202</v>
      </c>
      <c r="E3" s="469"/>
      <c r="F3" s="470"/>
      <c r="G3" s="468" t="s">
        <v>468</v>
      </c>
      <c r="H3" s="469"/>
      <c r="I3" s="470"/>
      <c r="J3" s="433" t="s">
        <v>68</v>
      </c>
      <c r="K3" s="433"/>
      <c r="L3" s="433"/>
      <c r="M3" s="462" t="s">
        <v>5</v>
      </c>
    </row>
    <row r="4" spans="1:13" ht="21.75">
      <c r="A4" s="436"/>
      <c r="B4" s="267" t="s">
        <v>198</v>
      </c>
      <c r="C4" s="267" t="s">
        <v>199</v>
      </c>
      <c r="D4" s="471"/>
      <c r="E4" s="472"/>
      <c r="F4" s="473"/>
      <c r="G4" s="471"/>
      <c r="H4" s="472"/>
      <c r="I4" s="473"/>
      <c r="J4" s="466" t="s">
        <v>68</v>
      </c>
      <c r="K4" s="83" t="s">
        <v>318</v>
      </c>
      <c r="L4" s="83" t="s">
        <v>319</v>
      </c>
      <c r="M4" s="463"/>
    </row>
    <row r="5" spans="1:13" ht="21.75">
      <c r="A5" s="437"/>
      <c r="B5" s="268"/>
      <c r="C5" s="268"/>
      <c r="D5" s="281" t="s">
        <v>200</v>
      </c>
      <c r="E5" s="282" t="s">
        <v>197</v>
      </c>
      <c r="F5" s="281" t="s">
        <v>201</v>
      </c>
      <c r="G5" s="281" t="s">
        <v>200</v>
      </c>
      <c r="H5" s="282" t="s">
        <v>197</v>
      </c>
      <c r="I5" s="281" t="s">
        <v>201</v>
      </c>
      <c r="J5" s="467"/>
      <c r="K5" s="262" t="s">
        <v>197</v>
      </c>
      <c r="L5" s="262" t="s">
        <v>320</v>
      </c>
      <c r="M5" s="464"/>
    </row>
    <row r="6" spans="1:13" ht="21.75" hidden="1">
      <c r="A6" s="143">
        <v>1</v>
      </c>
      <c r="B6" s="144" t="s">
        <v>269</v>
      </c>
      <c r="C6" s="144" t="s">
        <v>301</v>
      </c>
      <c r="D6" s="143" t="s">
        <v>233</v>
      </c>
      <c r="E6" s="144" t="s">
        <v>13</v>
      </c>
      <c r="F6" s="89">
        <v>8</v>
      </c>
      <c r="G6" s="143" t="s">
        <v>211</v>
      </c>
      <c r="H6" s="144" t="s">
        <v>13</v>
      </c>
      <c r="I6" s="89" t="s">
        <v>16</v>
      </c>
      <c r="J6" s="145">
        <v>347160</v>
      </c>
      <c r="K6" s="146">
        <v>79800</v>
      </c>
      <c r="L6" s="146">
        <v>79800</v>
      </c>
      <c r="M6" s="147">
        <v>506760</v>
      </c>
    </row>
    <row r="7" spans="1:13" ht="21.75" hidden="1">
      <c r="A7" s="148"/>
      <c r="B7" s="149"/>
      <c r="C7" s="149"/>
      <c r="D7" s="148"/>
      <c r="E7" s="150" t="s">
        <v>251</v>
      </c>
      <c r="F7" s="151">
        <v>0</v>
      </c>
      <c r="G7" s="148"/>
      <c r="H7" s="150" t="s">
        <v>263</v>
      </c>
      <c r="I7" s="151">
        <v>0</v>
      </c>
      <c r="J7" s="146" t="s">
        <v>321</v>
      </c>
      <c r="K7" s="146" t="s">
        <v>326</v>
      </c>
      <c r="L7" s="146" t="s">
        <v>326</v>
      </c>
      <c r="M7" s="152"/>
    </row>
    <row r="8" spans="1:13" ht="43.5" hidden="1">
      <c r="A8" s="148">
        <v>2</v>
      </c>
      <c r="B8" s="149" t="s">
        <v>270</v>
      </c>
      <c r="C8" s="149" t="s">
        <v>302</v>
      </c>
      <c r="D8" s="148" t="s">
        <v>234</v>
      </c>
      <c r="E8" s="153" t="s">
        <v>17</v>
      </c>
      <c r="F8" s="95">
        <v>7</v>
      </c>
      <c r="G8" s="148" t="s">
        <v>212</v>
      </c>
      <c r="H8" s="153" t="s">
        <v>17</v>
      </c>
      <c r="I8" s="95" t="s">
        <v>18</v>
      </c>
      <c r="J8" s="154">
        <v>271440</v>
      </c>
      <c r="K8" s="155">
        <v>42000</v>
      </c>
      <c r="L8" s="155" t="s">
        <v>27</v>
      </c>
      <c r="M8" s="152">
        <v>313440</v>
      </c>
    </row>
    <row r="9" spans="1:13" ht="21.75" hidden="1">
      <c r="A9" s="156"/>
      <c r="B9" s="149"/>
      <c r="C9" s="149"/>
      <c r="D9" s="148"/>
      <c r="E9" s="150" t="s">
        <v>251</v>
      </c>
      <c r="F9" s="151">
        <v>0</v>
      </c>
      <c r="G9" s="148"/>
      <c r="H9" s="150" t="s">
        <v>263</v>
      </c>
      <c r="I9" s="151">
        <v>0</v>
      </c>
      <c r="J9" s="146" t="s">
        <v>323</v>
      </c>
      <c r="K9" s="146" t="s">
        <v>327</v>
      </c>
      <c r="L9" s="146" t="s">
        <v>27</v>
      </c>
      <c r="M9" s="157"/>
    </row>
    <row r="10" spans="1:13" ht="21.75" hidden="1">
      <c r="A10" s="158"/>
      <c r="B10" s="159"/>
      <c r="C10" s="159"/>
      <c r="D10" s="158"/>
      <c r="E10" s="103" t="s">
        <v>54</v>
      </c>
      <c r="F10" s="102"/>
      <c r="G10" s="158"/>
      <c r="H10" s="103" t="s">
        <v>54</v>
      </c>
      <c r="I10" s="102"/>
      <c r="J10" s="160">
        <v>0</v>
      </c>
      <c r="K10" s="160">
        <v>0</v>
      </c>
      <c r="L10" s="160">
        <v>0</v>
      </c>
      <c r="M10" s="161"/>
    </row>
    <row r="11" spans="1:13" ht="21.75" hidden="1">
      <c r="A11" s="162">
        <v>3</v>
      </c>
      <c r="B11" s="163" t="s">
        <v>271</v>
      </c>
      <c r="C11" s="163" t="s">
        <v>303</v>
      </c>
      <c r="D11" s="162" t="s">
        <v>235</v>
      </c>
      <c r="E11" s="163" t="s">
        <v>21</v>
      </c>
      <c r="F11" s="95">
        <v>7</v>
      </c>
      <c r="G11" s="162" t="s">
        <v>213</v>
      </c>
      <c r="H11" s="163" t="s">
        <v>21</v>
      </c>
      <c r="I11" s="95" t="s">
        <v>18</v>
      </c>
      <c r="J11" s="155">
        <v>282600</v>
      </c>
      <c r="K11" s="155">
        <v>42000</v>
      </c>
      <c r="L11" s="155" t="s">
        <v>27</v>
      </c>
      <c r="M11" s="164">
        <v>324600</v>
      </c>
    </row>
    <row r="12" spans="1:13" ht="21.75" hidden="1">
      <c r="A12" s="156"/>
      <c r="B12" s="153"/>
      <c r="C12" s="153"/>
      <c r="D12" s="156"/>
      <c r="E12" s="96" t="s">
        <v>252</v>
      </c>
      <c r="F12" s="151">
        <v>0</v>
      </c>
      <c r="G12" s="156"/>
      <c r="H12" s="96" t="s">
        <v>252</v>
      </c>
      <c r="I12" s="151">
        <v>0</v>
      </c>
      <c r="J12" s="146" t="s">
        <v>324</v>
      </c>
      <c r="K12" s="146" t="s">
        <v>327</v>
      </c>
      <c r="L12" s="146" t="s">
        <v>27</v>
      </c>
      <c r="M12" s="157"/>
    </row>
    <row r="13" spans="1:13" ht="43.5" hidden="1">
      <c r="A13" s="156">
        <v>4</v>
      </c>
      <c r="B13" s="153" t="s">
        <v>272</v>
      </c>
      <c r="C13" s="163" t="s">
        <v>303</v>
      </c>
      <c r="D13" s="156" t="s">
        <v>236</v>
      </c>
      <c r="E13" s="96" t="s">
        <v>253</v>
      </c>
      <c r="F13" s="95" t="s">
        <v>203</v>
      </c>
      <c r="G13" s="156" t="s">
        <v>214</v>
      </c>
      <c r="H13" s="96" t="s">
        <v>264</v>
      </c>
      <c r="I13" s="95" t="s">
        <v>167</v>
      </c>
      <c r="J13" s="155">
        <v>276000</v>
      </c>
      <c r="K13" s="146">
        <v>0</v>
      </c>
      <c r="L13" s="146">
        <v>0</v>
      </c>
      <c r="M13" s="157"/>
    </row>
    <row r="14" spans="1:13" ht="21.75" hidden="1">
      <c r="A14" s="156"/>
      <c r="B14" s="153"/>
      <c r="C14" s="163"/>
      <c r="D14" s="156"/>
      <c r="E14" s="96"/>
      <c r="F14" s="95"/>
      <c r="G14" s="156"/>
      <c r="H14" s="96"/>
      <c r="I14" s="95"/>
      <c r="J14" s="155" t="s">
        <v>325</v>
      </c>
      <c r="K14" s="155"/>
      <c r="L14" s="155"/>
      <c r="M14" s="157"/>
    </row>
    <row r="15" spans="1:13" ht="43.5" hidden="1">
      <c r="A15" s="156">
        <v>5</v>
      </c>
      <c r="B15" s="153" t="s">
        <v>274</v>
      </c>
      <c r="C15" s="153" t="s">
        <v>305</v>
      </c>
      <c r="D15" s="156" t="s">
        <v>238</v>
      </c>
      <c r="E15" s="96" t="s">
        <v>255</v>
      </c>
      <c r="F15" s="95" t="s">
        <v>205</v>
      </c>
      <c r="G15" s="156" t="s">
        <v>216</v>
      </c>
      <c r="H15" s="96" t="s">
        <v>181</v>
      </c>
      <c r="I15" s="95" t="s">
        <v>167</v>
      </c>
      <c r="J15" s="155">
        <v>362640</v>
      </c>
      <c r="K15" s="146">
        <v>0</v>
      </c>
      <c r="L15" s="146">
        <v>0</v>
      </c>
      <c r="M15" s="157"/>
    </row>
    <row r="16" spans="1:13" ht="21.75" hidden="1">
      <c r="A16" s="156"/>
      <c r="B16" s="153"/>
      <c r="C16" s="153"/>
      <c r="D16" s="156"/>
      <c r="E16" s="96"/>
      <c r="F16" s="95"/>
      <c r="G16" s="156"/>
      <c r="H16" s="96"/>
      <c r="I16" s="95"/>
      <c r="J16" s="155" t="s">
        <v>329</v>
      </c>
      <c r="K16" s="155"/>
      <c r="L16" s="155"/>
      <c r="M16" s="157"/>
    </row>
    <row r="17" spans="1:13" ht="43.5" hidden="1">
      <c r="A17" s="156">
        <v>6</v>
      </c>
      <c r="B17" s="153" t="s">
        <v>290</v>
      </c>
      <c r="C17" s="153" t="s">
        <v>315</v>
      </c>
      <c r="D17" s="156" t="s">
        <v>240</v>
      </c>
      <c r="E17" s="96" t="s">
        <v>257</v>
      </c>
      <c r="F17" s="95" t="s">
        <v>205</v>
      </c>
      <c r="G17" s="156" t="s">
        <v>222</v>
      </c>
      <c r="H17" s="96" t="s">
        <v>266</v>
      </c>
      <c r="I17" s="95" t="s">
        <v>167</v>
      </c>
      <c r="J17" s="155">
        <v>288120</v>
      </c>
      <c r="K17" s="146">
        <v>0</v>
      </c>
      <c r="L17" s="146">
        <v>0</v>
      </c>
      <c r="M17" s="157"/>
    </row>
    <row r="18" spans="1:13" ht="21.75" hidden="1">
      <c r="A18" s="156"/>
      <c r="B18" s="153"/>
      <c r="C18" s="153"/>
      <c r="D18" s="156"/>
      <c r="E18" s="96"/>
      <c r="F18" s="165"/>
      <c r="G18" s="156"/>
      <c r="H18" s="96"/>
      <c r="I18" s="165"/>
      <c r="J18" s="146" t="s">
        <v>335</v>
      </c>
      <c r="K18" s="146"/>
      <c r="L18" s="146"/>
      <c r="M18" s="157"/>
    </row>
    <row r="19" spans="1:13" ht="43.5" hidden="1">
      <c r="A19" s="156">
        <v>7</v>
      </c>
      <c r="B19" s="153" t="s">
        <v>273</v>
      </c>
      <c r="C19" s="153" t="s">
        <v>304</v>
      </c>
      <c r="D19" s="156" t="s">
        <v>237</v>
      </c>
      <c r="E19" s="96" t="s">
        <v>254</v>
      </c>
      <c r="F19" s="95">
        <v>3</v>
      </c>
      <c r="G19" s="156" t="s">
        <v>215</v>
      </c>
      <c r="H19" s="96" t="s">
        <v>254</v>
      </c>
      <c r="I19" s="95" t="s">
        <v>168</v>
      </c>
      <c r="J19" s="155">
        <v>198300</v>
      </c>
      <c r="K19" s="146">
        <v>0</v>
      </c>
      <c r="L19" s="146">
        <v>0</v>
      </c>
      <c r="M19" s="157"/>
    </row>
    <row r="20" spans="1:13" ht="21.75" hidden="1">
      <c r="A20" s="156"/>
      <c r="B20" s="153"/>
      <c r="C20" s="153"/>
      <c r="D20" s="156"/>
      <c r="E20" s="96"/>
      <c r="F20" s="95"/>
      <c r="G20" s="156"/>
      <c r="H20" s="96"/>
      <c r="I20" s="95"/>
      <c r="J20" s="155" t="s">
        <v>328</v>
      </c>
      <c r="K20" s="155"/>
      <c r="L20" s="155"/>
      <c r="M20" s="157"/>
    </row>
    <row r="21" spans="1:13" ht="43.5" hidden="1">
      <c r="A21" s="156">
        <v>8</v>
      </c>
      <c r="B21" s="156" t="s">
        <v>20</v>
      </c>
      <c r="C21" s="156" t="s">
        <v>27</v>
      </c>
      <c r="D21" s="156" t="s">
        <v>241</v>
      </c>
      <c r="E21" s="96" t="s">
        <v>258</v>
      </c>
      <c r="F21" s="95" t="s">
        <v>206</v>
      </c>
      <c r="G21" s="156" t="s">
        <v>223</v>
      </c>
      <c r="H21" s="96" t="s">
        <v>179</v>
      </c>
      <c r="I21" s="95" t="s">
        <v>46</v>
      </c>
      <c r="J21" s="146">
        <v>0</v>
      </c>
      <c r="K21" s="146">
        <v>0</v>
      </c>
      <c r="L21" s="146">
        <v>0</v>
      </c>
      <c r="M21" s="157" t="s">
        <v>20</v>
      </c>
    </row>
    <row r="22" spans="1:13" ht="21.75" hidden="1">
      <c r="A22" s="156"/>
      <c r="B22" s="156"/>
      <c r="C22" s="156"/>
      <c r="D22" s="156"/>
      <c r="E22" s="96"/>
      <c r="F22" s="95"/>
      <c r="G22" s="156"/>
      <c r="H22" s="96"/>
      <c r="I22" s="95"/>
      <c r="J22" s="146"/>
      <c r="K22" s="146"/>
      <c r="L22" s="146"/>
      <c r="M22" s="157"/>
    </row>
    <row r="23" spans="1:13" ht="43.5" hidden="1">
      <c r="A23" s="156">
        <v>9</v>
      </c>
      <c r="B23" s="153" t="s">
        <v>275</v>
      </c>
      <c r="C23" s="153" t="s">
        <v>306</v>
      </c>
      <c r="D23" s="156" t="s">
        <v>239</v>
      </c>
      <c r="E23" s="96" t="s">
        <v>182</v>
      </c>
      <c r="F23" s="95">
        <v>4</v>
      </c>
      <c r="G23" s="156" t="s">
        <v>217</v>
      </c>
      <c r="H23" s="96" t="s">
        <v>265</v>
      </c>
      <c r="I23" s="95">
        <v>4</v>
      </c>
      <c r="J23" s="155">
        <v>185280</v>
      </c>
      <c r="K23" s="146">
        <v>0</v>
      </c>
      <c r="L23" s="146">
        <v>0</v>
      </c>
      <c r="M23" s="157"/>
    </row>
    <row r="24" spans="1:13" ht="21.75" hidden="1">
      <c r="A24" s="156"/>
      <c r="B24" s="153"/>
      <c r="C24" s="153"/>
      <c r="D24" s="156"/>
      <c r="E24" s="96"/>
      <c r="F24" s="95"/>
      <c r="G24" s="156"/>
      <c r="H24" s="96"/>
      <c r="I24" s="95"/>
      <c r="J24" s="155" t="s">
        <v>330</v>
      </c>
      <c r="K24" s="155"/>
      <c r="L24" s="155"/>
      <c r="M24" s="157"/>
    </row>
    <row r="25" spans="1:13" ht="43.5" hidden="1">
      <c r="A25" s="156">
        <v>10</v>
      </c>
      <c r="B25" s="153" t="s">
        <v>291</v>
      </c>
      <c r="C25" s="153" t="s">
        <v>301</v>
      </c>
      <c r="D25" s="156" t="s">
        <v>242</v>
      </c>
      <c r="E25" s="121" t="s">
        <v>259</v>
      </c>
      <c r="F25" s="95">
        <v>4</v>
      </c>
      <c r="G25" s="156" t="s">
        <v>224</v>
      </c>
      <c r="H25" s="121" t="s">
        <v>183</v>
      </c>
      <c r="I25" s="95" t="s">
        <v>169</v>
      </c>
      <c r="J25" s="155">
        <v>188640</v>
      </c>
      <c r="K25" s="146">
        <v>0</v>
      </c>
      <c r="L25" s="146">
        <v>0</v>
      </c>
      <c r="M25" s="157"/>
    </row>
    <row r="26" spans="1:13" ht="21.75" hidden="1">
      <c r="A26" s="156"/>
      <c r="B26" s="153"/>
      <c r="C26" s="153"/>
      <c r="D26" s="156"/>
      <c r="E26" s="121"/>
      <c r="F26" s="165"/>
      <c r="G26" s="156"/>
      <c r="H26" s="121"/>
      <c r="I26" s="165"/>
      <c r="J26" s="146" t="s">
        <v>336</v>
      </c>
      <c r="K26" s="146"/>
      <c r="L26" s="146"/>
      <c r="M26" s="157"/>
    </row>
    <row r="27" spans="1:13" ht="21.75" hidden="1">
      <c r="A27" s="156">
        <v>11</v>
      </c>
      <c r="B27" s="153" t="s">
        <v>276</v>
      </c>
      <c r="C27" s="153" t="s">
        <v>305</v>
      </c>
      <c r="D27" s="156" t="s">
        <v>218</v>
      </c>
      <c r="E27" s="96" t="s">
        <v>256</v>
      </c>
      <c r="F27" s="95" t="s">
        <v>204</v>
      </c>
      <c r="G27" s="156" t="s">
        <v>218</v>
      </c>
      <c r="H27" s="96" t="s">
        <v>256</v>
      </c>
      <c r="I27" s="95" t="s">
        <v>204</v>
      </c>
      <c r="J27" s="146">
        <v>0</v>
      </c>
      <c r="K27" s="146">
        <v>0</v>
      </c>
      <c r="L27" s="146">
        <v>0</v>
      </c>
      <c r="M27" s="157" t="s">
        <v>73</v>
      </c>
    </row>
    <row r="28" spans="1:13" ht="21.75" hidden="1">
      <c r="A28" s="156">
        <v>12</v>
      </c>
      <c r="B28" s="153" t="s">
        <v>277</v>
      </c>
      <c r="C28" s="153" t="s">
        <v>305</v>
      </c>
      <c r="D28" s="156" t="s">
        <v>219</v>
      </c>
      <c r="E28" s="96" t="s">
        <v>256</v>
      </c>
      <c r="F28" s="95" t="s">
        <v>204</v>
      </c>
      <c r="G28" s="156" t="s">
        <v>219</v>
      </c>
      <c r="H28" s="96" t="s">
        <v>256</v>
      </c>
      <c r="I28" s="95" t="s">
        <v>204</v>
      </c>
      <c r="J28" s="146">
        <v>0</v>
      </c>
      <c r="K28" s="146">
        <v>0</v>
      </c>
      <c r="L28" s="146">
        <v>0</v>
      </c>
      <c r="M28" s="157" t="s">
        <v>73</v>
      </c>
    </row>
    <row r="29" spans="1:13" ht="21.75" hidden="1">
      <c r="A29" s="156">
        <v>13</v>
      </c>
      <c r="B29" s="153" t="s">
        <v>278</v>
      </c>
      <c r="C29" s="153" t="s">
        <v>305</v>
      </c>
      <c r="D29" s="156" t="s">
        <v>220</v>
      </c>
      <c r="E29" s="96" t="s">
        <v>132</v>
      </c>
      <c r="F29" s="95" t="s">
        <v>32</v>
      </c>
      <c r="G29" s="156" t="s">
        <v>220</v>
      </c>
      <c r="H29" s="96" t="s">
        <v>132</v>
      </c>
      <c r="I29" s="95" t="s">
        <v>32</v>
      </c>
      <c r="J29" s="146">
        <v>0</v>
      </c>
      <c r="K29" s="146">
        <v>0</v>
      </c>
      <c r="L29" s="146">
        <v>0</v>
      </c>
      <c r="M29" s="157" t="s">
        <v>73</v>
      </c>
    </row>
    <row r="30" spans="1:13" ht="21.75" hidden="1">
      <c r="A30" s="156">
        <v>14</v>
      </c>
      <c r="B30" s="153" t="s">
        <v>279</v>
      </c>
      <c r="C30" s="153" t="s">
        <v>307</v>
      </c>
      <c r="D30" s="156" t="s">
        <v>221</v>
      </c>
      <c r="E30" s="96" t="s">
        <v>132</v>
      </c>
      <c r="F30" s="95" t="s">
        <v>32</v>
      </c>
      <c r="G30" s="156" t="s">
        <v>221</v>
      </c>
      <c r="H30" s="96" t="s">
        <v>132</v>
      </c>
      <c r="I30" s="95" t="s">
        <v>32</v>
      </c>
      <c r="J30" s="146">
        <v>0</v>
      </c>
      <c r="K30" s="146">
        <v>0</v>
      </c>
      <c r="L30" s="146">
        <v>0</v>
      </c>
      <c r="M30" s="157" t="s">
        <v>73</v>
      </c>
    </row>
    <row r="31" spans="1:13" ht="21.75" hidden="1">
      <c r="A31" s="156">
        <v>15</v>
      </c>
      <c r="B31" s="153" t="s">
        <v>280</v>
      </c>
      <c r="C31" s="153" t="s">
        <v>308</v>
      </c>
      <c r="D31" s="156" t="s">
        <v>27</v>
      </c>
      <c r="E31" s="96" t="s">
        <v>351</v>
      </c>
      <c r="F31" s="95" t="s">
        <v>27</v>
      </c>
      <c r="G31" s="156" t="s">
        <v>27</v>
      </c>
      <c r="H31" s="96" t="s">
        <v>351</v>
      </c>
      <c r="I31" s="95" t="s">
        <v>27</v>
      </c>
      <c r="J31" s="146">
        <v>0</v>
      </c>
      <c r="K31" s="146">
        <v>0</v>
      </c>
      <c r="L31" s="146">
        <v>0</v>
      </c>
      <c r="M31" s="157" t="s">
        <v>73</v>
      </c>
    </row>
    <row r="32" spans="1:13" ht="21.75" hidden="1">
      <c r="A32" s="156">
        <v>16</v>
      </c>
      <c r="B32" s="153" t="s">
        <v>281</v>
      </c>
      <c r="C32" s="153" t="s">
        <v>305</v>
      </c>
      <c r="D32" s="156" t="s">
        <v>27</v>
      </c>
      <c r="E32" s="96" t="s">
        <v>138</v>
      </c>
      <c r="F32" s="95" t="s">
        <v>27</v>
      </c>
      <c r="G32" s="156" t="s">
        <v>27</v>
      </c>
      <c r="H32" s="96" t="s">
        <v>138</v>
      </c>
      <c r="I32" s="95" t="s">
        <v>27</v>
      </c>
      <c r="J32" s="146">
        <v>0</v>
      </c>
      <c r="K32" s="146">
        <v>0</v>
      </c>
      <c r="L32" s="146">
        <v>0</v>
      </c>
      <c r="M32" s="157" t="s">
        <v>73</v>
      </c>
    </row>
    <row r="33" spans="1:13" ht="21.75" hidden="1">
      <c r="A33" s="162">
        <v>17</v>
      </c>
      <c r="B33" s="166" t="s">
        <v>282</v>
      </c>
      <c r="C33" s="163" t="s">
        <v>305</v>
      </c>
      <c r="D33" s="162" t="s">
        <v>27</v>
      </c>
      <c r="E33" s="97" t="s">
        <v>138</v>
      </c>
      <c r="F33" s="95" t="s">
        <v>27</v>
      </c>
      <c r="G33" s="162" t="s">
        <v>27</v>
      </c>
      <c r="H33" s="97" t="s">
        <v>138</v>
      </c>
      <c r="I33" s="95" t="s">
        <v>27</v>
      </c>
      <c r="J33" s="146">
        <v>0</v>
      </c>
      <c r="K33" s="146">
        <v>0</v>
      </c>
      <c r="L33" s="146">
        <v>0</v>
      </c>
      <c r="M33" s="157" t="s">
        <v>73</v>
      </c>
    </row>
    <row r="34" spans="1:13" ht="43.5" hidden="1">
      <c r="A34" s="156">
        <v>18</v>
      </c>
      <c r="B34" s="153" t="s">
        <v>283</v>
      </c>
      <c r="C34" s="153" t="s">
        <v>309</v>
      </c>
      <c r="D34" s="156" t="s">
        <v>27</v>
      </c>
      <c r="E34" s="96" t="s">
        <v>139</v>
      </c>
      <c r="F34" s="118" t="s">
        <v>27</v>
      </c>
      <c r="G34" s="156" t="s">
        <v>27</v>
      </c>
      <c r="H34" s="96" t="s">
        <v>139</v>
      </c>
      <c r="I34" s="118" t="s">
        <v>27</v>
      </c>
      <c r="J34" s="155">
        <v>126480</v>
      </c>
      <c r="K34" s="146">
        <v>0</v>
      </c>
      <c r="L34" s="146">
        <v>0</v>
      </c>
      <c r="M34" s="157"/>
    </row>
    <row r="35" spans="1:13" ht="21.75" hidden="1">
      <c r="A35" s="156"/>
      <c r="B35" s="153"/>
      <c r="C35" s="153"/>
      <c r="D35" s="156"/>
      <c r="E35" s="96"/>
      <c r="F35" s="118"/>
      <c r="G35" s="156"/>
      <c r="H35" s="96"/>
      <c r="I35" s="118"/>
      <c r="J35" s="155" t="s">
        <v>331</v>
      </c>
      <c r="K35" s="155"/>
      <c r="L35" s="155"/>
      <c r="M35" s="157"/>
    </row>
    <row r="36" spans="1:13" ht="21.75" hidden="1">
      <c r="A36" s="156">
        <v>19</v>
      </c>
      <c r="B36" s="153" t="s">
        <v>284</v>
      </c>
      <c r="C36" s="153" t="s">
        <v>310</v>
      </c>
      <c r="D36" s="156" t="s">
        <v>27</v>
      </c>
      <c r="E36" s="108" t="s">
        <v>140</v>
      </c>
      <c r="F36" s="118" t="s">
        <v>27</v>
      </c>
      <c r="G36" s="156" t="s">
        <v>27</v>
      </c>
      <c r="H36" s="108" t="s">
        <v>140</v>
      </c>
      <c r="I36" s="118" t="s">
        <v>27</v>
      </c>
      <c r="J36" s="155">
        <v>138720</v>
      </c>
      <c r="K36" s="146">
        <v>0</v>
      </c>
      <c r="L36" s="146">
        <v>0</v>
      </c>
      <c r="M36" s="157"/>
    </row>
    <row r="37" spans="1:13" ht="21.75" hidden="1">
      <c r="A37" s="156"/>
      <c r="B37" s="153"/>
      <c r="C37" s="153"/>
      <c r="D37" s="156"/>
      <c r="E37" s="108"/>
      <c r="F37" s="118"/>
      <c r="G37" s="156"/>
      <c r="H37" s="108"/>
      <c r="I37" s="118"/>
      <c r="J37" s="155" t="s">
        <v>332</v>
      </c>
      <c r="K37" s="155"/>
      <c r="L37" s="155"/>
      <c r="M37" s="157"/>
    </row>
    <row r="38" spans="1:13" ht="21.75" hidden="1">
      <c r="A38" s="156">
        <v>20</v>
      </c>
      <c r="B38" s="153" t="s">
        <v>285</v>
      </c>
      <c r="C38" s="153" t="s">
        <v>311</v>
      </c>
      <c r="D38" s="156" t="s">
        <v>27</v>
      </c>
      <c r="E38" s="96" t="s">
        <v>141</v>
      </c>
      <c r="F38" s="118" t="s">
        <v>27</v>
      </c>
      <c r="G38" s="156" t="s">
        <v>27</v>
      </c>
      <c r="H38" s="96" t="s">
        <v>141</v>
      </c>
      <c r="I38" s="118" t="s">
        <v>27</v>
      </c>
      <c r="J38" s="155">
        <v>132960</v>
      </c>
      <c r="K38" s="146">
        <v>0</v>
      </c>
      <c r="L38" s="146">
        <v>0</v>
      </c>
      <c r="M38" s="157"/>
    </row>
    <row r="39" spans="1:13" ht="21.75" hidden="1">
      <c r="A39" s="156"/>
      <c r="B39" s="153"/>
      <c r="C39" s="153"/>
      <c r="D39" s="156"/>
      <c r="E39" s="96"/>
      <c r="F39" s="167"/>
      <c r="G39" s="156"/>
      <c r="H39" s="96"/>
      <c r="I39" s="167"/>
      <c r="J39" s="146" t="s">
        <v>333</v>
      </c>
      <c r="K39" s="146"/>
      <c r="L39" s="146"/>
      <c r="M39" s="157"/>
    </row>
    <row r="40" spans="1:13" ht="21.75" hidden="1">
      <c r="A40" s="156">
        <v>21</v>
      </c>
      <c r="B40" s="153" t="s">
        <v>286</v>
      </c>
      <c r="C40" s="153" t="s">
        <v>312</v>
      </c>
      <c r="D40" s="156" t="s">
        <v>27</v>
      </c>
      <c r="E40" s="108" t="s">
        <v>142</v>
      </c>
      <c r="F40" s="118" t="s">
        <v>27</v>
      </c>
      <c r="G40" s="156" t="s">
        <v>27</v>
      </c>
      <c r="H40" s="108" t="s">
        <v>142</v>
      </c>
      <c r="I40" s="118" t="s">
        <v>27</v>
      </c>
      <c r="J40" s="155">
        <v>108000</v>
      </c>
      <c r="K40" s="146">
        <v>0</v>
      </c>
      <c r="L40" s="146">
        <v>0</v>
      </c>
      <c r="M40" s="157"/>
    </row>
    <row r="41" spans="1:13" ht="21.75" hidden="1">
      <c r="A41" s="156"/>
      <c r="B41" s="153"/>
      <c r="C41" s="153"/>
      <c r="D41" s="156"/>
      <c r="E41" s="108"/>
      <c r="F41" s="118"/>
      <c r="G41" s="156"/>
      <c r="H41" s="108"/>
      <c r="I41" s="118"/>
      <c r="J41" s="155" t="s">
        <v>334</v>
      </c>
      <c r="K41" s="155"/>
      <c r="L41" s="155"/>
      <c r="M41" s="157"/>
    </row>
    <row r="42" spans="1:13" ht="21.75" hidden="1">
      <c r="A42" s="156">
        <v>22</v>
      </c>
      <c r="B42" s="153" t="s">
        <v>287</v>
      </c>
      <c r="C42" s="153" t="s">
        <v>312</v>
      </c>
      <c r="D42" s="156" t="s">
        <v>27</v>
      </c>
      <c r="E42" s="108" t="s">
        <v>143</v>
      </c>
      <c r="F42" s="118" t="s">
        <v>27</v>
      </c>
      <c r="G42" s="156" t="s">
        <v>27</v>
      </c>
      <c r="H42" s="108" t="s">
        <v>143</v>
      </c>
      <c r="I42" s="118" t="s">
        <v>27</v>
      </c>
      <c r="J42" s="155">
        <v>108000</v>
      </c>
      <c r="K42" s="146">
        <v>0</v>
      </c>
      <c r="L42" s="146">
        <v>0</v>
      </c>
      <c r="M42" s="157"/>
    </row>
    <row r="43" spans="1:13" ht="21.75" hidden="1">
      <c r="A43" s="156"/>
      <c r="B43" s="153"/>
      <c r="C43" s="153"/>
      <c r="D43" s="156"/>
      <c r="E43" s="108"/>
      <c r="F43" s="118"/>
      <c r="G43" s="156"/>
      <c r="H43" s="108"/>
      <c r="I43" s="118"/>
      <c r="J43" s="155" t="s">
        <v>334</v>
      </c>
      <c r="K43" s="146"/>
      <c r="L43" s="146"/>
      <c r="M43" s="157"/>
    </row>
    <row r="44" spans="1:13" ht="21.75" hidden="1">
      <c r="A44" s="156">
        <v>23</v>
      </c>
      <c r="B44" s="153" t="s">
        <v>288</v>
      </c>
      <c r="C44" s="153" t="s">
        <v>313</v>
      </c>
      <c r="D44" s="156" t="s">
        <v>27</v>
      </c>
      <c r="E44" s="108" t="s">
        <v>143</v>
      </c>
      <c r="F44" s="118" t="s">
        <v>27</v>
      </c>
      <c r="G44" s="156" t="s">
        <v>27</v>
      </c>
      <c r="H44" s="108" t="s">
        <v>143</v>
      </c>
      <c r="I44" s="118" t="s">
        <v>27</v>
      </c>
      <c r="J44" s="155">
        <v>108000</v>
      </c>
      <c r="K44" s="146">
        <v>0</v>
      </c>
      <c r="L44" s="146">
        <v>0</v>
      </c>
      <c r="M44" s="157"/>
    </row>
    <row r="45" spans="1:13" ht="21.75" hidden="1">
      <c r="A45" s="156"/>
      <c r="B45" s="153"/>
      <c r="C45" s="153"/>
      <c r="D45" s="156"/>
      <c r="E45" s="108"/>
      <c r="F45" s="118"/>
      <c r="G45" s="156"/>
      <c r="H45" s="108"/>
      <c r="I45" s="118"/>
      <c r="J45" s="155" t="s">
        <v>334</v>
      </c>
      <c r="K45" s="146"/>
      <c r="L45" s="146"/>
      <c r="M45" s="157"/>
    </row>
    <row r="46" spans="1:13" ht="21.75" hidden="1">
      <c r="A46" s="156">
        <v>24</v>
      </c>
      <c r="B46" s="153" t="s">
        <v>289</v>
      </c>
      <c r="C46" s="153" t="s">
        <v>314</v>
      </c>
      <c r="D46" s="156" t="s">
        <v>27</v>
      </c>
      <c r="E46" s="108" t="s">
        <v>143</v>
      </c>
      <c r="F46" s="118" t="s">
        <v>27</v>
      </c>
      <c r="G46" s="156" t="s">
        <v>27</v>
      </c>
      <c r="H46" s="108" t="s">
        <v>143</v>
      </c>
      <c r="I46" s="118" t="s">
        <v>27</v>
      </c>
      <c r="J46" s="155">
        <v>108000</v>
      </c>
      <c r="K46" s="146">
        <v>0</v>
      </c>
      <c r="L46" s="146">
        <v>0</v>
      </c>
      <c r="M46" s="157"/>
    </row>
    <row r="47" spans="1:13" ht="21.75" hidden="1">
      <c r="A47" s="156"/>
      <c r="B47" s="153"/>
      <c r="C47" s="153"/>
      <c r="D47" s="156"/>
      <c r="E47" s="108"/>
      <c r="F47" s="167"/>
      <c r="G47" s="156"/>
      <c r="H47" s="108"/>
      <c r="I47" s="167"/>
      <c r="J47" s="155" t="s">
        <v>334</v>
      </c>
      <c r="K47" s="146"/>
      <c r="L47" s="146"/>
      <c r="M47" s="157"/>
    </row>
    <row r="48" spans="1:13" ht="21.75" hidden="1">
      <c r="A48" s="168"/>
      <c r="B48" s="169"/>
      <c r="C48" s="169"/>
      <c r="D48" s="168"/>
      <c r="E48" s="122" t="s">
        <v>55</v>
      </c>
      <c r="F48" s="102"/>
      <c r="G48" s="168"/>
      <c r="H48" s="122" t="s">
        <v>55</v>
      </c>
      <c r="I48" s="102"/>
      <c r="J48" s="160"/>
      <c r="K48" s="160"/>
      <c r="L48" s="160"/>
      <c r="M48" s="170"/>
    </row>
    <row r="49" spans="1:13" ht="43.5" hidden="1">
      <c r="A49" s="156">
        <v>25</v>
      </c>
      <c r="B49" s="153" t="s">
        <v>292</v>
      </c>
      <c r="C49" s="153" t="s">
        <v>306</v>
      </c>
      <c r="D49" s="156" t="s">
        <v>243</v>
      </c>
      <c r="E49" s="153" t="s">
        <v>35</v>
      </c>
      <c r="F49" s="95">
        <v>7</v>
      </c>
      <c r="G49" s="156" t="s">
        <v>225</v>
      </c>
      <c r="H49" s="153" t="s">
        <v>35</v>
      </c>
      <c r="I49" s="95" t="s">
        <v>18</v>
      </c>
      <c r="J49" s="155">
        <v>317520</v>
      </c>
      <c r="K49" s="155">
        <v>42000</v>
      </c>
      <c r="L49" s="155" t="s">
        <v>27</v>
      </c>
      <c r="M49" s="157">
        <v>359520</v>
      </c>
    </row>
    <row r="50" spans="1:13" ht="21.75" hidden="1">
      <c r="A50" s="156"/>
      <c r="B50" s="153"/>
      <c r="C50" s="153"/>
      <c r="D50" s="156"/>
      <c r="E50" s="96" t="s">
        <v>260</v>
      </c>
      <c r="F50" s="151">
        <v>0</v>
      </c>
      <c r="G50" s="156"/>
      <c r="H50" s="96" t="s">
        <v>260</v>
      </c>
      <c r="I50" s="151">
        <v>0</v>
      </c>
      <c r="J50" s="146" t="s">
        <v>337</v>
      </c>
      <c r="K50" s="146" t="s">
        <v>327</v>
      </c>
      <c r="L50" s="146" t="s">
        <v>27</v>
      </c>
      <c r="M50" s="157"/>
    </row>
    <row r="51" spans="1:13" ht="43.5" hidden="1">
      <c r="A51" s="156">
        <v>26</v>
      </c>
      <c r="B51" s="153" t="s">
        <v>293</v>
      </c>
      <c r="C51" s="153" t="s">
        <v>306</v>
      </c>
      <c r="D51" s="156" t="s">
        <v>244</v>
      </c>
      <c r="E51" s="96" t="s">
        <v>185</v>
      </c>
      <c r="F51" s="95">
        <v>5</v>
      </c>
      <c r="G51" s="156" t="s">
        <v>226</v>
      </c>
      <c r="H51" s="96" t="s">
        <v>185</v>
      </c>
      <c r="I51" s="95" t="s">
        <v>168</v>
      </c>
      <c r="J51" s="155">
        <v>253680</v>
      </c>
      <c r="K51" s="146">
        <v>0</v>
      </c>
      <c r="L51" s="146">
        <v>0</v>
      </c>
      <c r="M51" s="157"/>
    </row>
    <row r="52" spans="1:13" ht="21.75" hidden="1">
      <c r="A52" s="156"/>
      <c r="B52" s="153"/>
      <c r="C52" s="153"/>
      <c r="D52" s="156"/>
      <c r="E52" s="96"/>
      <c r="F52" s="165"/>
      <c r="G52" s="156"/>
      <c r="H52" s="96"/>
      <c r="I52" s="165"/>
      <c r="J52" s="146" t="s">
        <v>338</v>
      </c>
      <c r="K52" s="146"/>
      <c r="L52" s="146"/>
      <c r="M52" s="157"/>
    </row>
    <row r="53" spans="1:13" ht="43.5" hidden="1">
      <c r="A53" s="156">
        <v>27</v>
      </c>
      <c r="B53" s="153" t="s">
        <v>295</v>
      </c>
      <c r="C53" s="153" t="s">
        <v>306</v>
      </c>
      <c r="D53" s="156" t="s">
        <v>245</v>
      </c>
      <c r="E53" s="96" t="s">
        <v>186</v>
      </c>
      <c r="F53" s="95">
        <v>5</v>
      </c>
      <c r="G53" s="156" t="s">
        <v>227</v>
      </c>
      <c r="H53" s="96" t="s">
        <v>267</v>
      </c>
      <c r="I53" s="95" t="s">
        <v>168</v>
      </c>
      <c r="J53" s="155">
        <v>236760</v>
      </c>
      <c r="K53" s="146">
        <v>0</v>
      </c>
      <c r="L53" s="146">
        <v>0</v>
      </c>
      <c r="M53" s="157"/>
    </row>
    <row r="54" spans="1:13" ht="21.75" hidden="1">
      <c r="A54" s="156"/>
      <c r="B54" s="153"/>
      <c r="C54" s="153"/>
      <c r="D54" s="156"/>
      <c r="E54" s="96"/>
      <c r="F54" s="165"/>
      <c r="G54" s="156"/>
      <c r="H54" s="96"/>
      <c r="I54" s="165"/>
      <c r="J54" s="146" t="s">
        <v>340</v>
      </c>
      <c r="K54" s="146"/>
      <c r="L54" s="146"/>
      <c r="M54" s="157"/>
    </row>
    <row r="55" spans="1:13" ht="21.75" hidden="1">
      <c r="A55" s="171">
        <v>28</v>
      </c>
      <c r="B55" s="166" t="s">
        <v>297</v>
      </c>
      <c r="C55" s="166" t="s">
        <v>306</v>
      </c>
      <c r="D55" s="171" t="s">
        <v>246</v>
      </c>
      <c r="E55" s="96" t="s">
        <v>261</v>
      </c>
      <c r="F55" s="118">
        <v>2</v>
      </c>
      <c r="G55" s="171" t="s">
        <v>228</v>
      </c>
      <c r="H55" s="96" t="s">
        <v>268</v>
      </c>
      <c r="I55" s="118" t="s">
        <v>169</v>
      </c>
      <c r="J55" s="155">
        <v>152280</v>
      </c>
      <c r="K55" s="146">
        <v>0</v>
      </c>
      <c r="L55" s="146">
        <v>0</v>
      </c>
      <c r="M55" s="172"/>
    </row>
    <row r="56" spans="1:13" ht="21.75" hidden="1">
      <c r="A56" s="171"/>
      <c r="B56" s="166"/>
      <c r="C56" s="166"/>
      <c r="D56" s="171"/>
      <c r="E56" s="96"/>
      <c r="F56" s="118"/>
      <c r="G56" s="171"/>
      <c r="H56" s="96"/>
      <c r="I56" s="118"/>
      <c r="J56" s="155" t="s">
        <v>342</v>
      </c>
      <c r="K56" s="155"/>
      <c r="L56" s="155"/>
      <c r="M56" s="172"/>
    </row>
    <row r="57" spans="1:13" ht="21.75" hidden="1">
      <c r="A57" s="171">
        <v>29</v>
      </c>
      <c r="B57" s="171" t="s">
        <v>20</v>
      </c>
      <c r="C57" s="171" t="s">
        <v>27</v>
      </c>
      <c r="D57" s="171" t="s">
        <v>247</v>
      </c>
      <c r="E57" s="96" t="s">
        <v>208</v>
      </c>
      <c r="F57" s="95" t="s">
        <v>207</v>
      </c>
      <c r="G57" s="171" t="s">
        <v>229</v>
      </c>
      <c r="H57" s="96" t="s">
        <v>268</v>
      </c>
      <c r="I57" s="95" t="s">
        <v>47</v>
      </c>
      <c r="J57" s="146">
        <v>0</v>
      </c>
      <c r="K57" s="146">
        <v>0</v>
      </c>
      <c r="L57" s="146">
        <v>0</v>
      </c>
      <c r="M57" s="172" t="s">
        <v>20</v>
      </c>
    </row>
    <row r="58" spans="1:13" ht="21.75" hidden="1">
      <c r="A58" s="156">
        <v>30</v>
      </c>
      <c r="B58" s="153" t="s">
        <v>294</v>
      </c>
      <c r="C58" s="153" t="s">
        <v>306</v>
      </c>
      <c r="D58" s="156" t="s">
        <v>27</v>
      </c>
      <c r="E58" s="108" t="s">
        <v>146</v>
      </c>
      <c r="F58" s="118" t="s">
        <v>27</v>
      </c>
      <c r="G58" s="156" t="s">
        <v>27</v>
      </c>
      <c r="H58" s="108" t="s">
        <v>146</v>
      </c>
      <c r="I58" s="118" t="s">
        <v>27</v>
      </c>
      <c r="J58" s="155">
        <v>144360</v>
      </c>
      <c r="K58" s="146">
        <v>0</v>
      </c>
      <c r="L58" s="146">
        <v>0</v>
      </c>
      <c r="M58" s="157"/>
    </row>
    <row r="59" spans="1:13" ht="21.75" hidden="1">
      <c r="A59" s="156"/>
      <c r="B59" s="153"/>
      <c r="C59" s="153"/>
      <c r="D59" s="156"/>
      <c r="E59" s="108"/>
      <c r="F59" s="167"/>
      <c r="G59" s="156"/>
      <c r="H59" s="108"/>
      <c r="I59" s="167"/>
      <c r="J59" s="146" t="s">
        <v>339</v>
      </c>
      <c r="K59" s="146"/>
      <c r="L59" s="146"/>
      <c r="M59" s="157"/>
    </row>
    <row r="60" spans="1:13" ht="43.5" hidden="1">
      <c r="A60" s="156">
        <v>31</v>
      </c>
      <c r="B60" s="153" t="s">
        <v>296</v>
      </c>
      <c r="C60" s="153" t="s">
        <v>309</v>
      </c>
      <c r="D60" s="156" t="s">
        <v>27</v>
      </c>
      <c r="E60" s="108" t="s">
        <v>150</v>
      </c>
      <c r="F60" s="118" t="s">
        <v>27</v>
      </c>
      <c r="G60" s="156" t="s">
        <v>27</v>
      </c>
      <c r="H60" s="108" t="s">
        <v>150</v>
      </c>
      <c r="I60" s="118" t="s">
        <v>27</v>
      </c>
      <c r="J60" s="155">
        <v>127080</v>
      </c>
      <c r="K60" s="146">
        <v>0</v>
      </c>
      <c r="L60" s="146">
        <v>0</v>
      </c>
      <c r="M60" s="157"/>
    </row>
    <row r="61" spans="1:13" ht="21.75" hidden="1">
      <c r="A61" s="156"/>
      <c r="B61" s="153"/>
      <c r="C61" s="153"/>
      <c r="D61" s="156"/>
      <c r="E61" s="108"/>
      <c r="F61" s="167"/>
      <c r="G61" s="156"/>
      <c r="H61" s="108"/>
      <c r="I61" s="167"/>
      <c r="J61" s="146" t="s">
        <v>341</v>
      </c>
      <c r="K61" s="146"/>
      <c r="L61" s="146"/>
      <c r="M61" s="157"/>
    </row>
    <row r="62" spans="1:13" ht="43.5" hidden="1">
      <c r="A62" s="173">
        <v>32</v>
      </c>
      <c r="B62" s="174" t="s">
        <v>298</v>
      </c>
      <c r="C62" s="174" t="s">
        <v>316</v>
      </c>
      <c r="D62" s="173" t="s">
        <v>27</v>
      </c>
      <c r="E62" s="126" t="s">
        <v>188</v>
      </c>
      <c r="F62" s="118" t="s">
        <v>27</v>
      </c>
      <c r="G62" s="173" t="s">
        <v>27</v>
      </c>
      <c r="H62" s="126" t="s">
        <v>79</v>
      </c>
      <c r="I62" s="118" t="s">
        <v>27</v>
      </c>
      <c r="J62" s="155">
        <v>136080</v>
      </c>
      <c r="K62" s="146">
        <v>0</v>
      </c>
      <c r="L62" s="146">
        <v>0</v>
      </c>
      <c r="M62" s="175"/>
    </row>
    <row r="63" spans="1:13" ht="21.75" hidden="1">
      <c r="A63" s="176"/>
      <c r="B63" s="177"/>
      <c r="C63" s="177"/>
      <c r="D63" s="176"/>
      <c r="E63" s="178"/>
      <c r="F63" s="118"/>
      <c r="G63" s="176"/>
      <c r="H63" s="178"/>
      <c r="I63" s="118"/>
      <c r="J63" s="155" t="s">
        <v>343</v>
      </c>
      <c r="K63" s="155"/>
      <c r="L63" s="155"/>
      <c r="M63" s="179"/>
    </row>
    <row r="64" spans="1:13" ht="21.75" hidden="1">
      <c r="A64" s="168"/>
      <c r="B64" s="169"/>
      <c r="C64" s="169"/>
      <c r="D64" s="168"/>
      <c r="E64" s="122" t="s">
        <v>56</v>
      </c>
      <c r="F64" s="102"/>
      <c r="G64" s="168"/>
      <c r="H64" s="122" t="s">
        <v>56</v>
      </c>
      <c r="I64" s="102"/>
      <c r="J64" s="160"/>
      <c r="K64" s="160"/>
      <c r="L64" s="160"/>
      <c r="M64" s="170"/>
    </row>
    <row r="65" spans="1:13" ht="43.5" hidden="1">
      <c r="A65" s="156">
        <v>33</v>
      </c>
      <c r="B65" s="153" t="s">
        <v>299</v>
      </c>
      <c r="C65" s="153" t="s">
        <v>317</v>
      </c>
      <c r="D65" s="156" t="s">
        <v>248</v>
      </c>
      <c r="E65" s="153" t="s">
        <v>43</v>
      </c>
      <c r="F65" s="95">
        <v>7</v>
      </c>
      <c r="G65" s="156" t="s">
        <v>230</v>
      </c>
      <c r="H65" s="153" t="s">
        <v>43</v>
      </c>
      <c r="I65" s="95" t="s">
        <v>18</v>
      </c>
      <c r="J65" s="155">
        <v>329760</v>
      </c>
      <c r="K65" s="155">
        <v>42000</v>
      </c>
      <c r="L65" s="155" t="s">
        <v>27</v>
      </c>
      <c r="M65" s="157">
        <v>371760</v>
      </c>
    </row>
    <row r="66" spans="1:13" ht="21.75" hidden="1">
      <c r="A66" s="156"/>
      <c r="B66" s="153"/>
      <c r="C66" s="153"/>
      <c r="D66" s="156"/>
      <c r="E66" s="96" t="s">
        <v>262</v>
      </c>
      <c r="F66" s="151">
        <v>0</v>
      </c>
      <c r="G66" s="156"/>
      <c r="H66" s="96" t="s">
        <v>262</v>
      </c>
      <c r="I66" s="151">
        <v>0</v>
      </c>
      <c r="J66" s="146" t="s">
        <v>344</v>
      </c>
      <c r="K66" s="146" t="s">
        <v>327</v>
      </c>
      <c r="L66" s="146" t="s">
        <v>27</v>
      </c>
      <c r="M66" s="157"/>
    </row>
    <row r="67" spans="1:13" ht="21.75" hidden="1">
      <c r="A67" s="171">
        <v>34</v>
      </c>
      <c r="B67" s="166" t="s">
        <v>300</v>
      </c>
      <c r="C67" s="166" t="s">
        <v>304</v>
      </c>
      <c r="D67" s="171" t="s">
        <v>249</v>
      </c>
      <c r="E67" s="96" t="s">
        <v>155</v>
      </c>
      <c r="F67" s="118" t="s">
        <v>209</v>
      </c>
      <c r="G67" s="171" t="s">
        <v>231</v>
      </c>
      <c r="H67" s="96" t="s">
        <v>155</v>
      </c>
      <c r="I67" s="118" t="s">
        <v>170</v>
      </c>
      <c r="J67" s="155">
        <v>221280</v>
      </c>
      <c r="K67" s="146">
        <v>0</v>
      </c>
      <c r="L67" s="146">
        <v>0</v>
      </c>
      <c r="M67" s="172"/>
    </row>
    <row r="68" spans="1:13" ht="21.75" hidden="1">
      <c r="A68" s="171"/>
      <c r="B68" s="166"/>
      <c r="C68" s="166"/>
      <c r="D68" s="171"/>
      <c r="E68" s="96"/>
      <c r="F68" s="118"/>
      <c r="G68" s="171"/>
      <c r="H68" s="96"/>
      <c r="I68" s="118"/>
      <c r="J68" s="155" t="s">
        <v>345</v>
      </c>
      <c r="K68" s="155"/>
      <c r="L68" s="155"/>
      <c r="M68" s="172"/>
    </row>
    <row r="69" spans="1:13" ht="21.75" hidden="1">
      <c r="A69" s="171">
        <v>35</v>
      </c>
      <c r="B69" s="171" t="s">
        <v>20</v>
      </c>
      <c r="C69" s="171" t="s">
        <v>27</v>
      </c>
      <c r="D69" s="171" t="s">
        <v>250</v>
      </c>
      <c r="E69" s="96" t="s">
        <v>210</v>
      </c>
      <c r="F69" s="95" t="s">
        <v>207</v>
      </c>
      <c r="G69" s="171" t="s">
        <v>232</v>
      </c>
      <c r="H69" s="96" t="s">
        <v>155</v>
      </c>
      <c r="I69" s="95" t="s">
        <v>47</v>
      </c>
      <c r="J69" s="146">
        <v>0</v>
      </c>
      <c r="K69" s="146">
        <v>0</v>
      </c>
      <c r="L69" s="146">
        <v>0</v>
      </c>
      <c r="M69" s="172" t="s">
        <v>151</v>
      </c>
    </row>
    <row r="70" spans="1:13" ht="24">
      <c r="A70" s="334">
        <v>1</v>
      </c>
      <c r="B70" s="335" t="s">
        <v>417</v>
      </c>
      <c r="C70" s="335" t="s">
        <v>303</v>
      </c>
      <c r="D70" s="336" t="s">
        <v>211</v>
      </c>
      <c r="E70" s="337" t="s">
        <v>13</v>
      </c>
      <c r="F70" s="338" t="s">
        <v>16</v>
      </c>
      <c r="G70" s="336" t="s">
        <v>211</v>
      </c>
      <c r="H70" s="337" t="s">
        <v>13</v>
      </c>
      <c r="I70" s="339" t="s">
        <v>16</v>
      </c>
      <c r="J70" s="340">
        <v>486720</v>
      </c>
      <c r="K70" s="340">
        <v>84000</v>
      </c>
      <c r="L70" s="340">
        <v>84000</v>
      </c>
      <c r="M70" s="341">
        <f>J70+K70+L70</f>
        <v>654720</v>
      </c>
    </row>
    <row r="71" spans="1:13" ht="24">
      <c r="A71" s="334"/>
      <c r="B71" s="335"/>
      <c r="C71" s="335"/>
      <c r="D71" s="336"/>
      <c r="E71" s="337" t="s">
        <v>263</v>
      </c>
      <c r="F71" s="339"/>
      <c r="G71" s="334"/>
      <c r="H71" s="337" t="s">
        <v>263</v>
      </c>
      <c r="I71" s="339"/>
      <c r="J71" s="342" t="s">
        <v>479</v>
      </c>
      <c r="K71" s="342" t="s">
        <v>480</v>
      </c>
      <c r="L71" s="342" t="s">
        <v>480</v>
      </c>
      <c r="M71" s="343"/>
    </row>
    <row r="72" spans="1:13" ht="24">
      <c r="A72" s="334"/>
      <c r="B72" s="344" t="s">
        <v>481</v>
      </c>
      <c r="C72" s="334"/>
      <c r="D72" s="334"/>
      <c r="E72" s="337"/>
      <c r="F72" s="339"/>
      <c r="G72" s="334"/>
      <c r="H72" s="337"/>
      <c r="I72" s="339"/>
      <c r="J72" s="340"/>
      <c r="K72" s="340"/>
      <c r="L72" s="340"/>
      <c r="M72" s="343"/>
    </row>
    <row r="73" spans="1:13" ht="24">
      <c r="A73" s="334">
        <v>2</v>
      </c>
      <c r="B73" s="334" t="s">
        <v>415</v>
      </c>
      <c r="C73" s="334" t="s">
        <v>415</v>
      </c>
      <c r="D73" s="336" t="s">
        <v>482</v>
      </c>
      <c r="E73" s="337" t="s">
        <v>483</v>
      </c>
      <c r="F73" s="339" t="s">
        <v>46</v>
      </c>
      <c r="G73" s="336" t="s">
        <v>482</v>
      </c>
      <c r="H73" s="337" t="s">
        <v>483</v>
      </c>
      <c r="I73" s="339" t="s">
        <v>46</v>
      </c>
      <c r="J73" s="340">
        <v>355320</v>
      </c>
      <c r="K73" s="340" t="s">
        <v>415</v>
      </c>
      <c r="L73" s="340" t="s">
        <v>415</v>
      </c>
      <c r="M73" s="345">
        <v>355320</v>
      </c>
    </row>
    <row r="74" spans="1:13" ht="24">
      <c r="A74" s="334"/>
      <c r="B74" s="344"/>
      <c r="C74" s="334"/>
      <c r="D74" s="334"/>
      <c r="E74" s="392" t="s">
        <v>525</v>
      </c>
      <c r="F74" s="339"/>
      <c r="G74" s="334"/>
      <c r="H74" s="337"/>
      <c r="I74" s="339"/>
      <c r="J74" s="340" t="s">
        <v>470</v>
      </c>
      <c r="K74" s="340"/>
      <c r="L74" s="340"/>
      <c r="M74" s="341" t="s">
        <v>471</v>
      </c>
    </row>
    <row r="75" spans="1:13" ht="24">
      <c r="A75" s="334"/>
      <c r="B75" s="344" t="s">
        <v>418</v>
      </c>
      <c r="C75" s="335"/>
      <c r="D75" s="336"/>
      <c r="E75" s="337"/>
      <c r="F75" s="338"/>
      <c r="G75" s="336"/>
      <c r="H75" s="337"/>
      <c r="I75" s="339"/>
      <c r="J75" s="340"/>
      <c r="K75" s="340"/>
      <c r="L75" s="340"/>
      <c r="M75" s="343"/>
    </row>
    <row r="76" spans="1:13" ht="24">
      <c r="A76" s="334"/>
      <c r="B76" s="344" t="s">
        <v>473</v>
      </c>
      <c r="C76" s="335"/>
      <c r="D76" s="336"/>
      <c r="E76" s="337"/>
      <c r="F76" s="338"/>
      <c r="G76" s="336"/>
      <c r="H76" s="337"/>
      <c r="I76" s="339"/>
      <c r="J76" s="340"/>
      <c r="K76" s="340"/>
      <c r="L76" s="340"/>
      <c r="M76" s="343"/>
    </row>
    <row r="77" spans="1:13" ht="24">
      <c r="A77" s="334">
        <v>3</v>
      </c>
      <c r="B77" s="335" t="s">
        <v>419</v>
      </c>
      <c r="C77" s="335" t="s">
        <v>303</v>
      </c>
      <c r="D77" s="336" t="s">
        <v>213</v>
      </c>
      <c r="E77" s="337" t="s">
        <v>21</v>
      </c>
      <c r="F77" s="338" t="s">
        <v>18</v>
      </c>
      <c r="G77" s="336" t="s">
        <v>213</v>
      </c>
      <c r="H77" s="337" t="s">
        <v>21</v>
      </c>
      <c r="I77" s="339" t="s">
        <v>18</v>
      </c>
      <c r="J77" s="340">
        <v>396000</v>
      </c>
      <c r="K77" s="340">
        <v>42000</v>
      </c>
      <c r="L77" s="340" t="s">
        <v>27</v>
      </c>
      <c r="M77" s="343">
        <f>J77+K77</f>
        <v>438000</v>
      </c>
    </row>
    <row r="78" spans="1:13" ht="24">
      <c r="A78" s="334"/>
      <c r="B78" s="335"/>
      <c r="C78" s="335"/>
      <c r="D78" s="334"/>
      <c r="E78" s="337" t="s">
        <v>252</v>
      </c>
      <c r="F78" s="339"/>
      <c r="G78" s="334"/>
      <c r="H78" s="337" t="s">
        <v>252</v>
      </c>
      <c r="I78" s="339"/>
      <c r="J78" s="340" t="s">
        <v>484</v>
      </c>
      <c r="K78" s="340" t="s">
        <v>327</v>
      </c>
      <c r="L78" s="340"/>
      <c r="M78" s="343"/>
    </row>
    <row r="79" spans="1:13" ht="24">
      <c r="A79" s="334">
        <v>4</v>
      </c>
      <c r="B79" s="335" t="s">
        <v>420</v>
      </c>
      <c r="C79" s="335" t="s">
        <v>303</v>
      </c>
      <c r="D79" s="346" t="s">
        <v>214</v>
      </c>
      <c r="E79" s="337" t="s">
        <v>264</v>
      </c>
      <c r="F79" s="338" t="s">
        <v>167</v>
      </c>
      <c r="G79" s="346" t="s">
        <v>214</v>
      </c>
      <c r="H79" s="337" t="s">
        <v>264</v>
      </c>
      <c r="I79" s="339" t="s">
        <v>167</v>
      </c>
      <c r="J79" s="340">
        <v>376080</v>
      </c>
      <c r="K79" s="340" t="s">
        <v>27</v>
      </c>
      <c r="L79" s="340" t="s">
        <v>27</v>
      </c>
      <c r="M79" s="343">
        <f>J79</f>
        <v>376080</v>
      </c>
    </row>
    <row r="80" spans="1:13" ht="24">
      <c r="A80" s="334"/>
      <c r="B80" s="335"/>
      <c r="C80" s="335"/>
      <c r="D80" s="334"/>
      <c r="E80" s="337"/>
      <c r="F80" s="339"/>
      <c r="G80" s="334"/>
      <c r="H80" s="337"/>
      <c r="I80" s="339"/>
      <c r="J80" s="340" t="s">
        <v>485</v>
      </c>
      <c r="K80" s="340"/>
      <c r="L80" s="340"/>
      <c r="M80" s="343"/>
    </row>
    <row r="81" spans="1:13" ht="24">
      <c r="A81" s="334">
        <v>5</v>
      </c>
      <c r="B81" s="335" t="s">
        <v>421</v>
      </c>
      <c r="C81" s="335" t="s">
        <v>316</v>
      </c>
      <c r="D81" s="346" t="s">
        <v>222</v>
      </c>
      <c r="E81" s="337" t="s">
        <v>178</v>
      </c>
      <c r="F81" s="338" t="s">
        <v>167</v>
      </c>
      <c r="G81" s="346" t="s">
        <v>222</v>
      </c>
      <c r="H81" s="337" t="s">
        <v>178</v>
      </c>
      <c r="I81" s="338" t="s">
        <v>167</v>
      </c>
      <c r="J81" s="340">
        <v>329760</v>
      </c>
      <c r="K81" s="340" t="s">
        <v>27</v>
      </c>
      <c r="L81" s="340" t="s">
        <v>27</v>
      </c>
      <c r="M81" s="343">
        <f>J81</f>
        <v>329760</v>
      </c>
    </row>
    <row r="82" spans="1:13" ht="24">
      <c r="A82" s="334"/>
      <c r="B82" s="335"/>
      <c r="C82" s="335"/>
      <c r="D82" s="334"/>
      <c r="E82" s="337"/>
      <c r="F82" s="339"/>
      <c r="G82" s="334"/>
      <c r="H82" s="337"/>
      <c r="I82" s="339"/>
      <c r="J82" s="340" t="s">
        <v>486</v>
      </c>
      <c r="K82" s="340"/>
      <c r="L82" s="340"/>
      <c r="M82" s="343"/>
    </row>
    <row r="83" spans="1:13" ht="24">
      <c r="A83" s="334">
        <v>6</v>
      </c>
      <c r="B83" s="334" t="s">
        <v>415</v>
      </c>
      <c r="C83" s="334" t="s">
        <v>415</v>
      </c>
      <c r="D83" s="346" t="s">
        <v>223</v>
      </c>
      <c r="E83" s="337" t="s">
        <v>258</v>
      </c>
      <c r="F83" s="339" t="s">
        <v>46</v>
      </c>
      <c r="G83" s="346" t="s">
        <v>223</v>
      </c>
      <c r="H83" s="337" t="s">
        <v>258</v>
      </c>
      <c r="I83" s="339" t="s">
        <v>46</v>
      </c>
      <c r="J83" s="340">
        <v>355320</v>
      </c>
      <c r="K83" s="340"/>
      <c r="L83" s="345"/>
      <c r="M83" s="345">
        <v>355320</v>
      </c>
    </row>
    <row r="84" spans="1:13" ht="24">
      <c r="A84" s="334"/>
      <c r="B84" s="334"/>
      <c r="C84" s="334"/>
      <c r="D84" s="347"/>
      <c r="E84" s="392" t="s">
        <v>526</v>
      </c>
      <c r="F84" s="339"/>
      <c r="G84" s="347"/>
      <c r="H84" s="337"/>
      <c r="I84" s="339"/>
      <c r="J84" s="340" t="s">
        <v>470</v>
      </c>
      <c r="K84" s="340"/>
      <c r="L84" s="341"/>
      <c r="M84" s="341" t="s">
        <v>471</v>
      </c>
    </row>
    <row r="85" spans="1:13" ht="24">
      <c r="A85" s="334">
        <v>7</v>
      </c>
      <c r="B85" s="334" t="s">
        <v>415</v>
      </c>
      <c r="C85" s="334" t="s">
        <v>415</v>
      </c>
      <c r="D85" s="346" t="s">
        <v>487</v>
      </c>
      <c r="E85" s="337" t="s">
        <v>488</v>
      </c>
      <c r="F85" s="339" t="s">
        <v>46</v>
      </c>
      <c r="G85" s="346" t="s">
        <v>487</v>
      </c>
      <c r="H85" s="337" t="s">
        <v>488</v>
      </c>
      <c r="I85" s="339" t="s">
        <v>46</v>
      </c>
      <c r="J85" s="340">
        <v>355320</v>
      </c>
      <c r="K85" s="340"/>
      <c r="L85" s="345"/>
      <c r="M85" s="345">
        <v>355320</v>
      </c>
    </row>
    <row r="86" spans="1:13" ht="24">
      <c r="A86" s="334"/>
      <c r="B86" s="335"/>
      <c r="C86" s="335"/>
      <c r="D86" s="347"/>
      <c r="E86" s="392" t="s">
        <v>527</v>
      </c>
      <c r="F86" s="339"/>
      <c r="G86" s="347"/>
      <c r="H86" s="337"/>
      <c r="I86" s="339"/>
      <c r="J86" s="340" t="s">
        <v>470</v>
      </c>
      <c r="K86" s="340"/>
      <c r="L86" s="341"/>
      <c r="M86" s="341" t="s">
        <v>471</v>
      </c>
    </row>
    <row r="87" spans="1:13" ht="24">
      <c r="A87" s="334">
        <v>8</v>
      </c>
      <c r="B87" s="335" t="s">
        <v>489</v>
      </c>
      <c r="C87" s="335"/>
      <c r="D87" s="346" t="s">
        <v>215</v>
      </c>
      <c r="E87" s="337" t="s">
        <v>400</v>
      </c>
      <c r="F87" s="338" t="s">
        <v>168</v>
      </c>
      <c r="G87" s="346" t="s">
        <v>215</v>
      </c>
      <c r="H87" s="337" t="s">
        <v>400</v>
      </c>
      <c r="I87" s="338" t="s">
        <v>168</v>
      </c>
      <c r="J87" s="340">
        <v>318000</v>
      </c>
      <c r="K87" s="340" t="s">
        <v>27</v>
      </c>
      <c r="L87" s="340" t="s">
        <v>27</v>
      </c>
      <c r="M87" s="343">
        <f>J87</f>
        <v>318000</v>
      </c>
    </row>
    <row r="88" spans="1:13" ht="24">
      <c r="A88" s="334"/>
      <c r="B88" s="335"/>
      <c r="C88" s="335"/>
      <c r="D88" s="334"/>
      <c r="E88" s="337"/>
      <c r="F88" s="339"/>
      <c r="G88" s="334"/>
      <c r="H88" s="337"/>
      <c r="I88" s="339"/>
      <c r="J88" s="340" t="s">
        <v>490</v>
      </c>
      <c r="K88" s="340"/>
      <c r="L88" s="340"/>
      <c r="M88" s="343"/>
    </row>
    <row r="89" spans="1:13" ht="24">
      <c r="A89" s="334">
        <v>9</v>
      </c>
      <c r="B89" s="334" t="s">
        <v>415</v>
      </c>
      <c r="C89" s="334" t="s">
        <v>415</v>
      </c>
      <c r="D89" s="346" t="s">
        <v>216</v>
      </c>
      <c r="E89" s="337" t="s">
        <v>181</v>
      </c>
      <c r="F89" s="339" t="s">
        <v>46</v>
      </c>
      <c r="G89" s="346" t="s">
        <v>216</v>
      </c>
      <c r="H89" s="337" t="s">
        <v>181</v>
      </c>
      <c r="I89" s="339" t="s">
        <v>46</v>
      </c>
      <c r="J89" s="340">
        <v>355320</v>
      </c>
      <c r="K89" s="340"/>
      <c r="L89" s="340"/>
      <c r="M89" s="345">
        <v>355320</v>
      </c>
    </row>
    <row r="90" spans="1:13" ht="24">
      <c r="A90" s="334"/>
      <c r="B90" s="335"/>
      <c r="C90" s="335"/>
      <c r="D90" s="347"/>
      <c r="E90" s="392" t="s">
        <v>538</v>
      </c>
      <c r="F90" s="339"/>
      <c r="G90" s="347"/>
      <c r="H90" s="337"/>
      <c r="I90" s="339"/>
      <c r="J90" s="340" t="s">
        <v>470</v>
      </c>
      <c r="K90" s="340"/>
      <c r="L90" s="340"/>
      <c r="M90" s="341" t="s">
        <v>471</v>
      </c>
    </row>
    <row r="91" spans="1:13" ht="24">
      <c r="A91" s="334">
        <v>10</v>
      </c>
      <c r="B91" s="335" t="s">
        <v>422</v>
      </c>
      <c r="C91" s="335" t="s">
        <v>434</v>
      </c>
      <c r="D91" s="346" t="s">
        <v>217</v>
      </c>
      <c r="E91" s="337" t="s">
        <v>182</v>
      </c>
      <c r="F91" s="338" t="s">
        <v>170</v>
      </c>
      <c r="G91" s="346" t="s">
        <v>217</v>
      </c>
      <c r="H91" s="337" t="s">
        <v>182</v>
      </c>
      <c r="I91" s="338" t="s">
        <v>170</v>
      </c>
      <c r="J91" s="340">
        <v>341160</v>
      </c>
      <c r="K91" s="340" t="s">
        <v>27</v>
      </c>
      <c r="L91" s="340" t="s">
        <v>27</v>
      </c>
      <c r="M91" s="343">
        <f>J91</f>
        <v>341160</v>
      </c>
    </row>
    <row r="92" spans="1:13" ht="24">
      <c r="A92" s="334"/>
      <c r="B92" s="335"/>
      <c r="C92" s="335"/>
      <c r="D92" s="334"/>
      <c r="E92" s="337"/>
      <c r="F92" s="339"/>
      <c r="G92" s="334"/>
      <c r="H92" s="337"/>
      <c r="I92" s="339"/>
      <c r="J92" s="340" t="s">
        <v>491</v>
      </c>
      <c r="K92" s="340"/>
      <c r="L92" s="340"/>
      <c r="M92" s="343"/>
    </row>
    <row r="93" spans="1:13" ht="18.75" customHeight="1">
      <c r="A93" s="334">
        <v>11</v>
      </c>
      <c r="B93" s="334" t="s">
        <v>415</v>
      </c>
      <c r="C93" s="334" t="s">
        <v>415</v>
      </c>
      <c r="D93" s="348" t="s">
        <v>224</v>
      </c>
      <c r="E93" s="394" t="s">
        <v>492</v>
      </c>
      <c r="F93" s="349" t="s">
        <v>47</v>
      </c>
      <c r="G93" s="348" t="s">
        <v>224</v>
      </c>
      <c r="H93" s="394" t="s">
        <v>492</v>
      </c>
      <c r="I93" s="339" t="s">
        <v>47</v>
      </c>
      <c r="J93" s="340">
        <v>297900</v>
      </c>
      <c r="K93" s="340" t="s">
        <v>27</v>
      </c>
      <c r="L93" s="340"/>
      <c r="M93" s="343">
        <f>J93+L93</f>
        <v>297900</v>
      </c>
    </row>
    <row r="94" spans="1:13" ht="24">
      <c r="A94" s="376"/>
      <c r="B94" s="377"/>
      <c r="C94" s="377"/>
      <c r="D94" s="376"/>
      <c r="E94" s="393" t="s">
        <v>528</v>
      </c>
      <c r="F94" s="379"/>
      <c r="G94" s="376"/>
      <c r="H94" s="378"/>
      <c r="I94" s="379"/>
      <c r="J94" s="380" t="s">
        <v>470</v>
      </c>
      <c r="K94" s="380"/>
      <c r="L94" s="380"/>
      <c r="M94" s="381" t="s">
        <v>471</v>
      </c>
    </row>
    <row r="95" spans="1:13" ht="24">
      <c r="A95" s="460"/>
      <c r="B95" s="460"/>
      <c r="C95" s="460"/>
      <c r="D95" s="460"/>
      <c r="E95" s="460"/>
      <c r="F95" s="460"/>
      <c r="G95" s="460"/>
      <c r="H95" s="460"/>
      <c r="I95" s="460"/>
      <c r="J95" s="460"/>
      <c r="K95" s="460"/>
      <c r="L95" s="460"/>
      <c r="M95" s="460"/>
    </row>
    <row r="96" spans="1:13" ht="24">
      <c r="A96" s="458" t="s">
        <v>535</v>
      </c>
      <c r="B96" s="458"/>
      <c r="C96" s="458"/>
      <c r="D96" s="458"/>
      <c r="E96" s="458"/>
      <c r="F96" s="458"/>
      <c r="G96" s="458"/>
      <c r="H96" s="458"/>
      <c r="I96" s="458"/>
      <c r="J96" s="458"/>
      <c r="K96" s="458"/>
      <c r="L96" s="458"/>
      <c r="M96" s="458"/>
    </row>
    <row r="97" spans="1:13" ht="21.75">
      <c r="A97" s="435" t="s">
        <v>64</v>
      </c>
      <c r="B97" s="269"/>
      <c r="C97" s="269"/>
      <c r="D97" s="468" t="s">
        <v>202</v>
      </c>
      <c r="E97" s="469"/>
      <c r="F97" s="470"/>
      <c r="G97" s="468" t="s">
        <v>468</v>
      </c>
      <c r="H97" s="469"/>
      <c r="I97" s="470"/>
      <c r="J97" s="433" t="s">
        <v>68</v>
      </c>
      <c r="K97" s="433"/>
      <c r="L97" s="433"/>
      <c r="M97" s="462" t="s">
        <v>5</v>
      </c>
    </row>
    <row r="98" spans="1:13" ht="21.75">
      <c r="A98" s="436"/>
      <c r="B98" s="267" t="s">
        <v>198</v>
      </c>
      <c r="C98" s="267" t="s">
        <v>199</v>
      </c>
      <c r="D98" s="471"/>
      <c r="E98" s="472"/>
      <c r="F98" s="473"/>
      <c r="G98" s="471"/>
      <c r="H98" s="472"/>
      <c r="I98" s="473"/>
      <c r="J98" s="466" t="s">
        <v>68</v>
      </c>
      <c r="K98" s="83" t="s">
        <v>318</v>
      </c>
      <c r="L98" s="83" t="s">
        <v>319</v>
      </c>
      <c r="M98" s="463"/>
    </row>
    <row r="99" spans="1:13" ht="21.75">
      <c r="A99" s="437"/>
      <c r="B99" s="268"/>
      <c r="C99" s="268"/>
      <c r="D99" s="281" t="s">
        <v>200</v>
      </c>
      <c r="E99" s="282" t="s">
        <v>197</v>
      </c>
      <c r="F99" s="281" t="s">
        <v>201</v>
      </c>
      <c r="G99" s="281" t="s">
        <v>200</v>
      </c>
      <c r="H99" s="282" t="s">
        <v>197</v>
      </c>
      <c r="I99" s="281" t="s">
        <v>201</v>
      </c>
      <c r="J99" s="467"/>
      <c r="K99" s="262" t="s">
        <v>197</v>
      </c>
      <c r="L99" s="262" t="s">
        <v>320</v>
      </c>
      <c r="M99" s="464"/>
    </row>
    <row r="100" spans="1:13" ht="24">
      <c r="A100" s="365">
        <v>12</v>
      </c>
      <c r="B100" s="366" t="s">
        <v>423</v>
      </c>
      <c r="C100" s="366" t="s">
        <v>305</v>
      </c>
      <c r="D100" s="367" t="s">
        <v>493</v>
      </c>
      <c r="E100" s="368" t="s">
        <v>30</v>
      </c>
      <c r="F100" s="369" t="s">
        <v>539</v>
      </c>
      <c r="G100" s="367" t="s">
        <v>493</v>
      </c>
      <c r="H100" s="368" t="s">
        <v>30</v>
      </c>
      <c r="I100" s="369" t="s">
        <v>404</v>
      </c>
      <c r="J100" s="370" t="s">
        <v>27</v>
      </c>
      <c r="K100" s="370" t="s">
        <v>27</v>
      </c>
      <c r="L100" s="370" t="s">
        <v>27</v>
      </c>
      <c r="M100" s="371" t="s">
        <v>73</v>
      </c>
    </row>
    <row r="101" spans="1:13" ht="21.75">
      <c r="A101" s="329"/>
      <c r="B101" s="267"/>
      <c r="C101" s="267"/>
      <c r="D101" s="260"/>
      <c r="E101" s="373"/>
      <c r="F101" s="260"/>
      <c r="G101" s="260"/>
      <c r="H101" s="373"/>
      <c r="I101" s="260"/>
      <c r="J101" s="374"/>
      <c r="K101" s="375"/>
      <c r="L101" s="375"/>
      <c r="M101" s="330"/>
    </row>
    <row r="102" spans="1:13" ht="24">
      <c r="A102" s="350">
        <v>13</v>
      </c>
      <c r="B102" s="351" t="s">
        <v>424</v>
      </c>
      <c r="C102" s="351" t="s">
        <v>305</v>
      </c>
      <c r="D102" s="336" t="s">
        <v>494</v>
      </c>
      <c r="E102" s="352" t="s">
        <v>30</v>
      </c>
      <c r="F102" s="353" t="s">
        <v>539</v>
      </c>
      <c r="G102" s="336" t="s">
        <v>494</v>
      </c>
      <c r="H102" s="352" t="s">
        <v>30</v>
      </c>
      <c r="I102" s="353" t="s">
        <v>404</v>
      </c>
      <c r="J102" s="356" t="s">
        <v>27</v>
      </c>
      <c r="K102" s="356" t="s">
        <v>27</v>
      </c>
      <c r="L102" s="356" t="s">
        <v>27</v>
      </c>
      <c r="M102" s="355" t="s">
        <v>73</v>
      </c>
    </row>
    <row r="103" spans="1:13" ht="24">
      <c r="A103" s="350"/>
      <c r="B103" s="351"/>
      <c r="C103" s="351"/>
      <c r="D103" s="336"/>
      <c r="E103" s="352"/>
      <c r="F103" s="353"/>
      <c r="G103" s="336"/>
      <c r="H103" s="352"/>
      <c r="I103" s="353"/>
      <c r="J103" s="356"/>
      <c r="K103" s="356"/>
      <c r="L103" s="356"/>
      <c r="M103" s="355"/>
    </row>
    <row r="104" spans="1:13" ht="24">
      <c r="A104" s="357">
        <v>14</v>
      </c>
      <c r="B104" s="358" t="s">
        <v>425</v>
      </c>
      <c r="C104" s="358" t="s">
        <v>305</v>
      </c>
      <c r="D104" s="346" t="s">
        <v>495</v>
      </c>
      <c r="E104" s="359" t="s">
        <v>30</v>
      </c>
      <c r="F104" s="360" t="s">
        <v>404</v>
      </c>
      <c r="G104" s="346" t="s">
        <v>495</v>
      </c>
      <c r="H104" s="359" t="s">
        <v>30</v>
      </c>
      <c r="I104" s="361" t="s">
        <v>404</v>
      </c>
      <c r="J104" s="354" t="s">
        <v>27</v>
      </c>
      <c r="K104" s="354" t="s">
        <v>27</v>
      </c>
      <c r="L104" s="354" t="s">
        <v>27</v>
      </c>
      <c r="M104" s="362" t="s">
        <v>73</v>
      </c>
    </row>
    <row r="105" spans="1:13" ht="24">
      <c r="A105" s="350"/>
      <c r="B105" s="351"/>
      <c r="C105" s="351"/>
      <c r="D105" s="350"/>
      <c r="E105" s="352"/>
      <c r="F105" s="353"/>
      <c r="G105" s="350"/>
      <c r="H105" s="352"/>
      <c r="I105" s="353"/>
      <c r="J105" s="356"/>
      <c r="K105" s="356"/>
      <c r="L105" s="356"/>
      <c r="M105" s="355"/>
    </row>
    <row r="106" spans="1:13" ht="21.75">
      <c r="A106" s="317"/>
      <c r="B106" s="372" t="s">
        <v>52</v>
      </c>
      <c r="C106" s="318"/>
      <c r="D106" s="317"/>
      <c r="E106" s="331"/>
      <c r="F106" s="322"/>
      <c r="G106" s="317"/>
      <c r="H106" s="331"/>
      <c r="I106" s="322"/>
      <c r="J106" s="273"/>
      <c r="K106" s="273"/>
      <c r="L106" s="273"/>
      <c r="M106" s="319"/>
    </row>
    <row r="107" spans="1:13" ht="21.75">
      <c r="A107" s="270">
        <v>15</v>
      </c>
      <c r="B107" s="271" t="s">
        <v>496</v>
      </c>
      <c r="C107" s="271" t="s">
        <v>497</v>
      </c>
      <c r="D107" s="270" t="s">
        <v>415</v>
      </c>
      <c r="E107" s="272" t="s">
        <v>498</v>
      </c>
      <c r="F107" s="286" t="s">
        <v>415</v>
      </c>
      <c r="G107" s="270" t="s">
        <v>415</v>
      </c>
      <c r="H107" s="272" t="s">
        <v>498</v>
      </c>
      <c r="I107" s="286" t="s">
        <v>415</v>
      </c>
      <c r="J107" s="146">
        <v>185400</v>
      </c>
      <c r="K107" s="146" t="s">
        <v>27</v>
      </c>
      <c r="L107" s="146" t="s">
        <v>27</v>
      </c>
      <c r="M107" s="172">
        <f>J107</f>
        <v>185400</v>
      </c>
    </row>
    <row r="108" spans="1:13" ht="21.75">
      <c r="A108" s="270"/>
      <c r="B108" s="315"/>
      <c r="C108" s="271"/>
      <c r="D108" s="270"/>
      <c r="E108" s="272"/>
      <c r="F108" s="286"/>
      <c r="G108" s="270"/>
      <c r="H108" s="272"/>
      <c r="I108" s="286"/>
      <c r="J108" s="273" t="s">
        <v>499</v>
      </c>
      <c r="K108" s="273"/>
      <c r="L108" s="273"/>
      <c r="M108" s="274"/>
    </row>
    <row r="109" spans="1:13" ht="21.75">
      <c r="A109" s="270">
        <v>16</v>
      </c>
      <c r="B109" s="270" t="s">
        <v>415</v>
      </c>
      <c r="C109" s="270" t="s">
        <v>415</v>
      </c>
      <c r="D109" s="270" t="s">
        <v>415</v>
      </c>
      <c r="E109" s="272" t="s">
        <v>138</v>
      </c>
      <c r="F109" s="288" t="s">
        <v>415</v>
      </c>
      <c r="G109" s="270" t="s">
        <v>415</v>
      </c>
      <c r="H109" s="272" t="s">
        <v>138</v>
      </c>
      <c r="I109" s="288" t="s">
        <v>415</v>
      </c>
      <c r="J109" s="273" t="s">
        <v>415</v>
      </c>
      <c r="K109" s="273" t="s">
        <v>27</v>
      </c>
      <c r="L109" s="273" t="s">
        <v>27</v>
      </c>
      <c r="M109" s="274" t="s">
        <v>73</v>
      </c>
    </row>
    <row r="110" spans="1:13" ht="21.75">
      <c r="A110" s="270"/>
      <c r="B110" s="271"/>
      <c r="C110" s="271"/>
      <c r="D110" s="270"/>
      <c r="E110" s="395" t="s">
        <v>529</v>
      </c>
      <c r="F110" s="286"/>
      <c r="G110" s="270"/>
      <c r="H110" s="272"/>
      <c r="I110" s="286"/>
      <c r="J110" s="273"/>
      <c r="K110" s="273"/>
      <c r="L110" s="273"/>
      <c r="M110" s="274"/>
    </row>
    <row r="111" spans="1:13" ht="21.75">
      <c r="A111" s="270">
        <v>17</v>
      </c>
      <c r="B111" s="271" t="s">
        <v>500</v>
      </c>
      <c r="C111" s="271" t="s">
        <v>305</v>
      </c>
      <c r="D111" s="270" t="s">
        <v>415</v>
      </c>
      <c r="E111" s="272" t="s">
        <v>501</v>
      </c>
      <c r="F111" s="270" t="s">
        <v>27</v>
      </c>
      <c r="G111" s="270" t="s">
        <v>27</v>
      </c>
      <c r="H111" s="272" t="s">
        <v>501</v>
      </c>
      <c r="I111" s="270" t="s">
        <v>27</v>
      </c>
      <c r="J111" s="273" t="s">
        <v>27</v>
      </c>
      <c r="K111" s="273" t="s">
        <v>27</v>
      </c>
      <c r="L111" s="273" t="s">
        <v>27</v>
      </c>
      <c r="M111" s="274" t="s">
        <v>73</v>
      </c>
    </row>
    <row r="112" spans="1:13" ht="21.75">
      <c r="A112" s="270"/>
      <c r="B112" s="271"/>
      <c r="C112" s="271"/>
      <c r="D112" s="270"/>
      <c r="E112" s="272"/>
      <c r="F112" s="286"/>
      <c r="G112" s="270"/>
      <c r="H112" s="272"/>
      <c r="I112" s="286"/>
      <c r="J112" s="273"/>
      <c r="K112" s="273"/>
      <c r="L112" s="273"/>
      <c r="M112" s="274"/>
    </row>
    <row r="113" spans="1:13" ht="21.75">
      <c r="A113" s="270">
        <v>18</v>
      </c>
      <c r="B113" s="271" t="s">
        <v>426</v>
      </c>
      <c r="C113" s="271" t="s">
        <v>307</v>
      </c>
      <c r="D113" s="270" t="s">
        <v>415</v>
      </c>
      <c r="E113" s="272" t="s">
        <v>501</v>
      </c>
      <c r="F113" s="270" t="s">
        <v>27</v>
      </c>
      <c r="G113" s="270" t="s">
        <v>27</v>
      </c>
      <c r="H113" s="272" t="s">
        <v>501</v>
      </c>
      <c r="I113" s="270" t="s">
        <v>27</v>
      </c>
      <c r="J113" s="273" t="s">
        <v>27</v>
      </c>
      <c r="K113" s="273" t="s">
        <v>27</v>
      </c>
      <c r="L113" s="273" t="s">
        <v>27</v>
      </c>
      <c r="M113" s="274" t="s">
        <v>73</v>
      </c>
    </row>
    <row r="114" spans="1:13" ht="21.75">
      <c r="A114" s="270"/>
      <c r="B114" s="271"/>
      <c r="C114" s="271"/>
      <c r="D114" s="270"/>
      <c r="E114" s="272"/>
      <c r="F114" s="286"/>
      <c r="G114" s="270"/>
      <c r="H114" s="272"/>
      <c r="I114" s="286"/>
      <c r="J114" s="273"/>
      <c r="K114" s="273"/>
      <c r="L114" s="273"/>
      <c r="M114" s="274"/>
    </row>
    <row r="115" spans="1:13" ht="21.75">
      <c r="A115" s="270">
        <v>19</v>
      </c>
      <c r="B115" s="271" t="s">
        <v>427</v>
      </c>
      <c r="C115" s="271" t="s">
        <v>435</v>
      </c>
      <c r="D115" s="270" t="s">
        <v>27</v>
      </c>
      <c r="E115" s="272" t="s">
        <v>402</v>
      </c>
      <c r="F115" s="270" t="s">
        <v>27</v>
      </c>
      <c r="G115" s="270" t="s">
        <v>27</v>
      </c>
      <c r="H115" s="272" t="s">
        <v>402</v>
      </c>
      <c r="I115" s="270" t="s">
        <v>27</v>
      </c>
      <c r="J115" s="146">
        <v>158040</v>
      </c>
      <c r="K115" s="146" t="s">
        <v>27</v>
      </c>
      <c r="L115" s="146" t="s">
        <v>27</v>
      </c>
      <c r="M115" s="172">
        <f>J115</f>
        <v>158040</v>
      </c>
    </row>
    <row r="116" spans="1:13" ht="21.75">
      <c r="A116" s="270"/>
      <c r="B116" s="271"/>
      <c r="C116" s="271"/>
      <c r="D116" s="270"/>
      <c r="E116" s="272"/>
      <c r="F116" s="270"/>
      <c r="G116" s="270"/>
      <c r="H116" s="272"/>
      <c r="I116" s="270"/>
      <c r="J116" s="155" t="s">
        <v>502</v>
      </c>
      <c r="K116" s="333"/>
      <c r="L116" s="333"/>
      <c r="M116" s="274"/>
    </row>
    <row r="117" spans="1:13" ht="21.75">
      <c r="A117" s="317">
        <v>20</v>
      </c>
      <c r="B117" s="318" t="s">
        <v>428</v>
      </c>
      <c r="C117" s="318" t="s">
        <v>436</v>
      </c>
      <c r="D117" s="317" t="s">
        <v>27</v>
      </c>
      <c r="E117" s="363" t="s">
        <v>402</v>
      </c>
      <c r="F117" s="317" t="s">
        <v>27</v>
      </c>
      <c r="G117" s="317" t="s">
        <v>27</v>
      </c>
      <c r="H117" s="331" t="s">
        <v>402</v>
      </c>
      <c r="I117" s="317" t="s">
        <v>27</v>
      </c>
      <c r="J117" s="146">
        <v>147600</v>
      </c>
      <c r="K117" s="273" t="s">
        <v>27</v>
      </c>
      <c r="L117" s="273" t="s">
        <v>27</v>
      </c>
      <c r="M117" s="319">
        <f>J117</f>
        <v>147600</v>
      </c>
    </row>
    <row r="118" spans="1:13" ht="21.75">
      <c r="A118" s="171"/>
      <c r="B118" s="166"/>
      <c r="C118" s="166"/>
      <c r="D118" s="171"/>
      <c r="E118" s="96"/>
      <c r="F118" s="171"/>
      <c r="G118" s="171"/>
      <c r="H118" s="96"/>
      <c r="I118" s="171"/>
      <c r="J118" s="155" t="s">
        <v>503</v>
      </c>
      <c r="K118" s="155"/>
      <c r="L118" s="155"/>
      <c r="M118" s="172"/>
    </row>
    <row r="119" spans="1:13" ht="21.75">
      <c r="A119" s="320">
        <v>21</v>
      </c>
      <c r="B119" s="321" t="s">
        <v>429</v>
      </c>
      <c r="C119" s="321" t="s">
        <v>305</v>
      </c>
      <c r="D119" s="320" t="s">
        <v>27</v>
      </c>
      <c r="E119" s="150" t="s">
        <v>401</v>
      </c>
      <c r="F119" s="320" t="s">
        <v>27</v>
      </c>
      <c r="G119" s="320" t="s">
        <v>27</v>
      </c>
      <c r="H119" s="150" t="s">
        <v>401</v>
      </c>
      <c r="I119" s="320" t="s">
        <v>27</v>
      </c>
      <c r="J119" s="146">
        <v>133080</v>
      </c>
      <c r="K119" s="146" t="s">
        <v>27</v>
      </c>
      <c r="L119" s="146" t="s">
        <v>27</v>
      </c>
      <c r="M119" s="274">
        <f>J119</f>
        <v>133080</v>
      </c>
    </row>
    <row r="120" spans="1:13" ht="21.75">
      <c r="A120" s="171"/>
      <c r="B120" s="166"/>
      <c r="C120" s="166"/>
      <c r="D120" s="171"/>
      <c r="E120" s="96"/>
      <c r="F120" s="171"/>
      <c r="G120" s="171"/>
      <c r="H120" s="96"/>
      <c r="I120" s="171"/>
      <c r="J120" s="146" t="s">
        <v>504</v>
      </c>
      <c r="K120" s="146"/>
      <c r="L120" s="146"/>
      <c r="M120" s="172"/>
    </row>
    <row r="121" spans="1:13" ht="21.75">
      <c r="A121" s="171">
        <v>22</v>
      </c>
      <c r="B121" s="166" t="s">
        <v>430</v>
      </c>
      <c r="C121" s="166" t="s">
        <v>310</v>
      </c>
      <c r="D121" s="171" t="s">
        <v>27</v>
      </c>
      <c r="E121" s="96" t="s">
        <v>440</v>
      </c>
      <c r="F121" s="171" t="s">
        <v>27</v>
      </c>
      <c r="G121" s="171" t="s">
        <v>27</v>
      </c>
      <c r="H121" s="96" t="s">
        <v>440</v>
      </c>
      <c r="I121" s="171" t="s">
        <v>27</v>
      </c>
      <c r="J121" s="146">
        <v>129720</v>
      </c>
      <c r="K121" s="146" t="s">
        <v>27</v>
      </c>
      <c r="L121" s="146" t="s">
        <v>27</v>
      </c>
      <c r="M121" s="274">
        <f>J121</f>
        <v>129720</v>
      </c>
    </row>
    <row r="122" spans="1:13" ht="21.75">
      <c r="A122" s="171"/>
      <c r="B122" s="166"/>
      <c r="C122" s="166"/>
      <c r="D122" s="171"/>
      <c r="E122" s="96"/>
      <c r="F122" s="171"/>
      <c r="G122" s="171"/>
      <c r="H122" s="96"/>
      <c r="I122" s="171"/>
      <c r="J122" s="146" t="s">
        <v>505</v>
      </c>
      <c r="K122" s="146"/>
      <c r="L122" s="146"/>
      <c r="M122" s="172"/>
    </row>
    <row r="123" spans="1:13" ht="21.75">
      <c r="A123" s="171">
        <v>23</v>
      </c>
      <c r="B123" s="166" t="s">
        <v>431</v>
      </c>
      <c r="C123" s="166" t="s">
        <v>312</v>
      </c>
      <c r="D123" s="171" t="s">
        <v>27</v>
      </c>
      <c r="E123" s="96" t="s">
        <v>440</v>
      </c>
      <c r="F123" s="171" t="s">
        <v>27</v>
      </c>
      <c r="G123" s="171" t="s">
        <v>27</v>
      </c>
      <c r="H123" s="96" t="s">
        <v>440</v>
      </c>
      <c r="I123" s="171" t="s">
        <v>27</v>
      </c>
      <c r="J123" s="146">
        <v>129720</v>
      </c>
      <c r="K123" s="146" t="s">
        <v>27</v>
      </c>
      <c r="L123" s="146" t="s">
        <v>27</v>
      </c>
      <c r="M123" s="274">
        <f>J123</f>
        <v>129720</v>
      </c>
    </row>
    <row r="124" spans="1:13" ht="21.75">
      <c r="A124" s="171"/>
      <c r="B124" s="166"/>
      <c r="C124" s="166"/>
      <c r="D124" s="171"/>
      <c r="E124" s="96"/>
      <c r="F124" s="171"/>
      <c r="G124" s="171"/>
      <c r="H124" s="96"/>
      <c r="I124" s="171"/>
      <c r="J124" s="146" t="s">
        <v>505</v>
      </c>
      <c r="K124" s="146"/>
      <c r="L124" s="146"/>
      <c r="M124" s="172"/>
    </row>
    <row r="125" spans="1:13" ht="21.75">
      <c r="A125" s="171">
        <v>24</v>
      </c>
      <c r="B125" s="166" t="s">
        <v>415</v>
      </c>
      <c r="C125" s="166" t="s">
        <v>415</v>
      </c>
      <c r="D125" s="171" t="s">
        <v>27</v>
      </c>
      <c r="E125" s="96" t="s">
        <v>439</v>
      </c>
      <c r="F125" s="171" t="s">
        <v>27</v>
      </c>
      <c r="G125" s="171" t="s">
        <v>27</v>
      </c>
      <c r="H125" s="96" t="s">
        <v>439</v>
      </c>
      <c r="I125" s="171" t="s">
        <v>27</v>
      </c>
      <c r="J125" s="146">
        <v>108000</v>
      </c>
      <c r="K125" s="146" t="s">
        <v>27</v>
      </c>
      <c r="L125" s="146" t="s">
        <v>27</v>
      </c>
      <c r="M125" s="319">
        <f>J125</f>
        <v>108000</v>
      </c>
    </row>
    <row r="126" spans="1:13" ht="21.75">
      <c r="A126" s="180"/>
      <c r="B126" s="276"/>
      <c r="C126" s="276"/>
      <c r="D126" s="180"/>
      <c r="E126" s="396" t="s">
        <v>530</v>
      </c>
      <c r="F126" s="180"/>
      <c r="G126" s="180"/>
      <c r="H126" s="198"/>
      <c r="I126" s="180"/>
      <c r="J126" s="155" t="s">
        <v>334</v>
      </c>
      <c r="K126" s="155"/>
      <c r="L126" s="155"/>
      <c r="M126" s="172" t="s">
        <v>471</v>
      </c>
    </row>
    <row r="127" spans="1:13" ht="21.75">
      <c r="A127" s="278"/>
      <c r="B127" s="279"/>
      <c r="C127" s="279"/>
      <c r="D127" s="278"/>
      <c r="E127" s="232"/>
      <c r="F127" s="278"/>
      <c r="G127" s="278"/>
      <c r="H127" s="232"/>
      <c r="I127" s="278"/>
      <c r="J127" s="280"/>
      <c r="K127" s="280"/>
      <c r="L127" s="280"/>
      <c r="M127" s="332"/>
    </row>
    <row r="128" spans="1:13" ht="21.75">
      <c r="A128" s="388"/>
      <c r="B128" s="389"/>
      <c r="C128" s="389"/>
      <c r="D128" s="388"/>
      <c r="E128" s="235"/>
      <c r="F128" s="388"/>
      <c r="G128" s="388"/>
      <c r="H128" s="235"/>
      <c r="I128" s="388"/>
      <c r="J128" s="390"/>
      <c r="K128" s="390"/>
      <c r="L128" s="390"/>
      <c r="M128" s="391"/>
    </row>
    <row r="129" spans="1:13" ht="21.75">
      <c r="A129" s="388"/>
      <c r="B129" s="389"/>
      <c r="C129" s="389"/>
      <c r="D129" s="388"/>
      <c r="E129" s="235"/>
      <c r="F129" s="388"/>
      <c r="G129" s="388"/>
      <c r="H129" s="235"/>
      <c r="I129" s="388"/>
      <c r="J129" s="390"/>
      <c r="K129" s="390"/>
      <c r="L129" s="390"/>
      <c r="M129" s="391"/>
    </row>
    <row r="130" spans="1:13" ht="24">
      <c r="A130" s="459" t="s">
        <v>536</v>
      </c>
      <c r="B130" s="459"/>
      <c r="C130" s="459"/>
      <c r="D130" s="459"/>
      <c r="E130" s="459"/>
      <c r="F130" s="459"/>
      <c r="G130" s="459"/>
      <c r="H130" s="459"/>
      <c r="I130" s="459"/>
      <c r="J130" s="459"/>
      <c r="K130" s="459"/>
      <c r="L130" s="459"/>
      <c r="M130" s="459"/>
    </row>
    <row r="131" spans="1:13" ht="21.75" customHeight="1">
      <c r="A131" s="435" t="s">
        <v>64</v>
      </c>
      <c r="B131" s="269"/>
      <c r="C131" s="269"/>
      <c r="D131" s="468" t="s">
        <v>202</v>
      </c>
      <c r="E131" s="469"/>
      <c r="F131" s="470"/>
      <c r="G131" s="468" t="s">
        <v>468</v>
      </c>
      <c r="H131" s="469"/>
      <c r="I131" s="470"/>
      <c r="J131" s="433" t="s">
        <v>68</v>
      </c>
      <c r="K131" s="433"/>
      <c r="L131" s="433"/>
      <c r="M131" s="462" t="s">
        <v>5</v>
      </c>
    </row>
    <row r="132" spans="1:13" ht="21.75">
      <c r="A132" s="436"/>
      <c r="B132" s="267" t="s">
        <v>198</v>
      </c>
      <c r="C132" s="267" t="s">
        <v>199</v>
      </c>
      <c r="D132" s="471"/>
      <c r="E132" s="472"/>
      <c r="F132" s="473"/>
      <c r="G132" s="471"/>
      <c r="H132" s="472"/>
      <c r="I132" s="473"/>
      <c r="J132" s="466" t="s">
        <v>68</v>
      </c>
      <c r="K132" s="83" t="s">
        <v>318</v>
      </c>
      <c r="L132" s="83" t="s">
        <v>319</v>
      </c>
      <c r="M132" s="463"/>
    </row>
    <row r="133" spans="1:13" ht="21.75">
      <c r="A133" s="437"/>
      <c r="B133" s="268"/>
      <c r="C133" s="268"/>
      <c r="D133" s="281" t="s">
        <v>200</v>
      </c>
      <c r="E133" s="282" t="s">
        <v>197</v>
      </c>
      <c r="F133" s="281" t="s">
        <v>201</v>
      </c>
      <c r="G133" s="281" t="s">
        <v>200</v>
      </c>
      <c r="H133" s="282" t="s">
        <v>197</v>
      </c>
      <c r="I133" s="281" t="s">
        <v>201</v>
      </c>
      <c r="J133" s="467"/>
      <c r="K133" s="262" t="s">
        <v>197</v>
      </c>
      <c r="L133" s="262" t="s">
        <v>320</v>
      </c>
      <c r="M133" s="464"/>
    </row>
    <row r="134" spans="1:13" ht="21.75">
      <c r="A134" s="171">
        <v>25</v>
      </c>
      <c r="B134" s="166" t="s">
        <v>432</v>
      </c>
      <c r="C134" s="166" t="s">
        <v>310</v>
      </c>
      <c r="D134" s="171" t="s">
        <v>27</v>
      </c>
      <c r="E134" s="96" t="s">
        <v>142</v>
      </c>
      <c r="F134" s="171" t="s">
        <v>27</v>
      </c>
      <c r="G134" s="171" t="s">
        <v>27</v>
      </c>
      <c r="H134" s="96" t="s">
        <v>142</v>
      </c>
      <c r="I134" s="171" t="s">
        <v>27</v>
      </c>
      <c r="J134" s="146">
        <f>สรุปเงินเดือน!K21</f>
        <v>108000</v>
      </c>
      <c r="K134" s="146" t="s">
        <v>27</v>
      </c>
      <c r="L134" s="146" t="s">
        <v>27</v>
      </c>
      <c r="M134" s="319">
        <f>J134</f>
        <v>108000</v>
      </c>
    </row>
    <row r="135" spans="1:13" ht="21.75">
      <c r="A135" s="171"/>
      <c r="B135" s="166"/>
      <c r="C135" s="166"/>
      <c r="D135" s="171"/>
      <c r="E135" s="96"/>
      <c r="F135" s="171"/>
      <c r="G135" s="171"/>
      <c r="H135" s="96"/>
      <c r="I135" s="171"/>
      <c r="J135" s="155" t="s">
        <v>334</v>
      </c>
      <c r="K135" s="155"/>
      <c r="L135" s="155"/>
      <c r="M135" s="172"/>
    </row>
    <row r="136" spans="1:13" ht="21.75">
      <c r="A136" s="320">
        <v>26</v>
      </c>
      <c r="B136" s="321" t="s">
        <v>506</v>
      </c>
      <c r="C136" s="321" t="s">
        <v>436</v>
      </c>
      <c r="D136" s="320" t="s">
        <v>27</v>
      </c>
      <c r="E136" s="150" t="s">
        <v>438</v>
      </c>
      <c r="F136" s="320" t="s">
        <v>27</v>
      </c>
      <c r="G136" s="320" t="s">
        <v>27</v>
      </c>
      <c r="H136" s="150" t="s">
        <v>438</v>
      </c>
      <c r="I136" s="320" t="s">
        <v>27</v>
      </c>
      <c r="J136" s="146">
        <f>สรุปเงินเดือน!K23</f>
        <v>108000</v>
      </c>
      <c r="K136" s="146" t="s">
        <v>27</v>
      </c>
      <c r="L136" s="146" t="s">
        <v>27</v>
      </c>
      <c r="M136" s="319">
        <f>J136</f>
        <v>108000</v>
      </c>
    </row>
    <row r="137" spans="1:13" ht="21.75">
      <c r="A137" s="171"/>
      <c r="B137" s="166"/>
      <c r="C137" s="166"/>
      <c r="D137" s="171"/>
      <c r="E137" s="96"/>
      <c r="F137" s="171"/>
      <c r="G137" s="171"/>
      <c r="H137" s="96"/>
      <c r="I137" s="171"/>
      <c r="J137" s="146" t="s">
        <v>334</v>
      </c>
      <c r="K137" s="146"/>
      <c r="L137" s="146"/>
      <c r="M137" s="172"/>
    </row>
    <row r="138" spans="1:13" ht="21.75">
      <c r="A138" s="171">
        <v>27</v>
      </c>
      <c r="B138" s="166" t="s">
        <v>433</v>
      </c>
      <c r="C138" s="166" t="s">
        <v>437</v>
      </c>
      <c r="D138" s="171" t="s">
        <v>27</v>
      </c>
      <c r="E138" s="96" t="s">
        <v>143</v>
      </c>
      <c r="F138" s="171" t="s">
        <v>27</v>
      </c>
      <c r="G138" s="171" t="s">
        <v>27</v>
      </c>
      <c r="H138" s="96" t="s">
        <v>143</v>
      </c>
      <c r="I138" s="171" t="s">
        <v>27</v>
      </c>
      <c r="J138" s="146">
        <f>สรุปเงินเดือน!K24</f>
        <v>108000</v>
      </c>
      <c r="K138" s="146" t="s">
        <v>27</v>
      </c>
      <c r="L138" s="146" t="s">
        <v>27</v>
      </c>
      <c r="M138" s="274">
        <f>J138</f>
        <v>108000</v>
      </c>
    </row>
    <row r="139" spans="1:13" ht="21.75">
      <c r="A139" s="171"/>
      <c r="B139" s="166"/>
      <c r="C139" s="166"/>
      <c r="D139" s="171"/>
      <c r="E139" s="96"/>
      <c r="F139" s="171"/>
      <c r="G139" s="171"/>
      <c r="H139" s="96"/>
      <c r="I139" s="171"/>
      <c r="J139" s="146"/>
      <c r="K139" s="146"/>
      <c r="L139" s="146"/>
      <c r="M139" s="274"/>
    </row>
    <row r="140" spans="1:13" ht="21.75">
      <c r="A140" s="171">
        <v>28</v>
      </c>
      <c r="B140" s="171" t="s">
        <v>415</v>
      </c>
      <c r="C140" s="171" t="s">
        <v>415</v>
      </c>
      <c r="D140" s="171" t="s">
        <v>415</v>
      </c>
      <c r="E140" s="96" t="s">
        <v>143</v>
      </c>
      <c r="F140" s="171" t="s">
        <v>415</v>
      </c>
      <c r="G140" s="171" t="s">
        <v>415</v>
      </c>
      <c r="H140" s="96" t="s">
        <v>143</v>
      </c>
      <c r="I140" s="171" t="s">
        <v>415</v>
      </c>
      <c r="J140" s="146">
        <v>108000</v>
      </c>
      <c r="K140" s="146" t="s">
        <v>27</v>
      </c>
      <c r="L140" s="146" t="s">
        <v>27</v>
      </c>
      <c r="M140" s="172">
        <v>108000</v>
      </c>
    </row>
    <row r="141" spans="1:13" ht="21.75">
      <c r="A141" s="171"/>
      <c r="B141" s="171"/>
      <c r="C141" s="171"/>
      <c r="D141" s="171"/>
      <c r="E141" s="397" t="s">
        <v>531</v>
      </c>
      <c r="F141" s="171"/>
      <c r="G141" s="171"/>
      <c r="H141" s="96"/>
      <c r="I141" s="171"/>
      <c r="J141" s="146" t="s">
        <v>470</v>
      </c>
      <c r="K141" s="146"/>
      <c r="L141" s="146"/>
      <c r="M141" s="172" t="s">
        <v>471</v>
      </c>
    </row>
    <row r="142" spans="1:13" ht="21.75">
      <c r="A142" s="171">
        <v>29</v>
      </c>
      <c r="B142" s="166" t="s">
        <v>507</v>
      </c>
      <c r="C142" s="166" t="s">
        <v>508</v>
      </c>
      <c r="D142" s="171" t="s">
        <v>415</v>
      </c>
      <c r="E142" s="96" t="s">
        <v>472</v>
      </c>
      <c r="F142" s="171" t="s">
        <v>415</v>
      </c>
      <c r="G142" s="171" t="s">
        <v>415</v>
      </c>
      <c r="H142" s="96" t="s">
        <v>472</v>
      </c>
      <c r="I142" s="171" t="s">
        <v>415</v>
      </c>
      <c r="J142" s="146">
        <v>108000</v>
      </c>
      <c r="K142" s="146" t="s">
        <v>27</v>
      </c>
      <c r="L142" s="146" t="s">
        <v>27</v>
      </c>
      <c r="M142" s="274">
        <f>J142</f>
        <v>108000</v>
      </c>
    </row>
    <row r="143" spans="1:13" ht="21.75">
      <c r="A143" s="171"/>
      <c r="B143" s="166"/>
      <c r="C143" s="166"/>
      <c r="D143" s="171"/>
      <c r="E143" s="96"/>
      <c r="F143" s="171"/>
      <c r="G143" s="171"/>
      <c r="H143" s="96"/>
      <c r="I143" s="171"/>
      <c r="J143" s="155" t="s">
        <v>334</v>
      </c>
      <c r="K143" s="146"/>
      <c r="L143" s="146"/>
      <c r="M143" s="274"/>
    </row>
    <row r="144" spans="1:13" ht="21.75">
      <c r="A144" s="171">
        <v>30</v>
      </c>
      <c r="B144" s="166" t="s">
        <v>509</v>
      </c>
      <c r="C144" s="166" t="s">
        <v>304</v>
      </c>
      <c r="D144" s="171" t="s">
        <v>415</v>
      </c>
      <c r="E144" s="96" t="s">
        <v>472</v>
      </c>
      <c r="F144" s="171" t="s">
        <v>415</v>
      </c>
      <c r="G144" s="171" t="s">
        <v>415</v>
      </c>
      <c r="H144" s="96" t="s">
        <v>472</v>
      </c>
      <c r="I144" s="171" t="s">
        <v>415</v>
      </c>
      <c r="J144" s="146">
        <v>108000</v>
      </c>
      <c r="K144" s="146" t="s">
        <v>27</v>
      </c>
      <c r="L144" s="146" t="s">
        <v>27</v>
      </c>
      <c r="M144" s="274">
        <f>J144</f>
        <v>108000</v>
      </c>
    </row>
    <row r="145" spans="1:13" ht="21.75">
      <c r="A145" s="171"/>
      <c r="B145" s="166"/>
      <c r="C145" s="166"/>
      <c r="D145" s="171"/>
      <c r="E145" s="96"/>
      <c r="F145" s="95"/>
      <c r="G145" s="171"/>
      <c r="H145" s="96"/>
      <c r="I145" s="95"/>
      <c r="J145" s="155" t="s">
        <v>334</v>
      </c>
      <c r="K145" s="155"/>
      <c r="L145" s="155"/>
      <c r="M145" s="172"/>
    </row>
    <row r="146" spans="1:13" ht="21.75">
      <c r="A146" s="171"/>
      <c r="B146" s="316" t="s">
        <v>172</v>
      </c>
      <c r="C146" s="166"/>
      <c r="D146" s="171"/>
      <c r="E146" s="96"/>
      <c r="F146" s="95"/>
      <c r="G146" s="171"/>
      <c r="H146" s="96"/>
      <c r="I146" s="95"/>
      <c r="J146" s="146"/>
      <c r="K146" s="146"/>
      <c r="L146" s="146"/>
      <c r="M146" s="364"/>
    </row>
    <row r="147" spans="1:13" s="287" customFormat="1" ht="21.75">
      <c r="A147" s="270"/>
      <c r="B147" s="315" t="s">
        <v>473</v>
      </c>
      <c r="C147" s="271"/>
      <c r="D147" s="270"/>
      <c r="E147" s="283"/>
      <c r="F147" s="284"/>
      <c r="G147" s="285"/>
      <c r="H147" s="283"/>
      <c r="I147" s="286"/>
      <c r="J147" s="273"/>
      <c r="K147" s="273"/>
      <c r="L147" s="273"/>
      <c r="M147" s="274"/>
    </row>
    <row r="148" spans="1:13" ht="21.75">
      <c r="A148" s="171">
        <v>31</v>
      </c>
      <c r="B148" s="166" t="s">
        <v>441</v>
      </c>
      <c r="C148" s="166" t="s">
        <v>455</v>
      </c>
      <c r="D148" s="171" t="s">
        <v>225</v>
      </c>
      <c r="E148" s="96" t="s">
        <v>35</v>
      </c>
      <c r="F148" s="95" t="s">
        <v>18</v>
      </c>
      <c r="G148" s="171" t="s">
        <v>225</v>
      </c>
      <c r="H148" s="96" t="s">
        <v>35</v>
      </c>
      <c r="I148" s="95" t="s">
        <v>18</v>
      </c>
      <c r="J148" s="146">
        <v>422640</v>
      </c>
      <c r="K148" s="146">
        <v>42000</v>
      </c>
      <c r="L148" s="146" t="s">
        <v>27</v>
      </c>
      <c r="M148" s="172">
        <f>J148+K148</f>
        <v>464640</v>
      </c>
    </row>
    <row r="149" spans="1:13" ht="21.75">
      <c r="A149" s="171"/>
      <c r="B149" s="166"/>
      <c r="C149" s="166"/>
      <c r="D149" s="171"/>
      <c r="E149" s="96" t="s">
        <v>260</v>
      </c>
      <c r="F149" s="95"/>
      <c r="G149" s="171"/>
      <c r="H149" s="96" t="s">
        <v>260</v>
      </c>
      <c r="I149" s="95"/>
      <c r="J149" s="146" t="s">
        <v>510</v>
      </c>
      <c r="K149" s="146" t="s">
        <v>327</v>
      </c>
      <c r="L149" s="146"/>
      <c r="M149" s="172"/>
    </row>
    <row r="150" spans="1:13" ht="21.75">
      <c r="A150" s="171">
        <v>32</v>
      </c>
      <c r="B150" s="166" t="s">
        <v>442</v>
      </c>
      <c r="C150" s="166" t="s">
        <v>306</v>
      </c>
      <c r="D150" s="171" t="s">
        <v>226</v>
      </c>
      <c r="E150" s="96" t="s">
        <v>185</v>
      </c>
      <c r="F150" s="95" t="s">
        <v>168</v>
      </c>
      <c r="G150" s="171" t="s">
        <v>226</v>
      </c>
      <c r="H150" s="96" t="s">
        <v>185</v>
      </c>
      <c r="I150" s="95" t="s">
        <v>168</v>
      </c>
      <c r="J150" s="146">
        <v>275760</v>
      </c>
      <c r="K150" s="146" t="s">
        <v>27</v>
      </c>
      <c r="L150" s="146" t="s">
        <v>27</v>
      </c>
      <c r="M150" s="274">
        <f>J150</f>
        <v>275760</v>
      </c>
    </row>
    <row r="151" spans="1:13" ht="21.75">
      <c r="A151" s="171"/>
      <c r="B151" s="166"/>
      <c r="C151" s="166"/>
      <c r="D151" s="171"/>
      <c r="E151" s="96"/>
      <c r="F151" s="95"/>
      <c r="G151" s="171"/>
      <c r="H151" s="96"/>
      <c r="I151" s="95"/>
      <c r="J151" s="146" t="s">
        <v>511</v>
      </c>
      <c r="K151" s="146"/>
      <c r="L151" s="146"/>
      <c r="M151" s="172"/>
    </row>
    <row r="152" spans="1:13" ht="21.75">
      <c r="A152" s="171">
        <v>33</v>
      </c>
      <c r="B152" s="166" t="s">
        <v>443</v>
      </c>
      <c r="C152" s="166" t="s">
        <v>455</v>
      </c>
      <c r="D152" s="171" t="s">
        <v>227</v>
      </c>
      <c r="E152" s="96" t="s">
        <v>267</v>
      </c>
      <c r="F152" s="95" t="s">
        <v>168</v>
      </c>
      <c r="G152" s="171" t="s">
        <v>227</v>
      </c>
      <c r="H152" s="96" t="s">
        <v>267</v>
      </c>
      <c r="I152" s="95" t="s">
        <v>168</v>
      </c>
      <c r="J152" s="146">
        <v>303240</v>
      </c>
      <c r="K152" s="146" t="s">
        <v>27</v>
      </c>
      <c r="L152" s="146" t="s">
        <v>27</v>
      </c>
      <c r="M152" s="274">
        <f>J152</f>
        <v>303240</v>
      </c>
    </row>
    <row r="153" spans="1:13" ht="21.75">
      <c r="A153" s="171"/>
      <c r="B153" s="166"/>
      <c r="C153" s="166"/>
      <c r="D153" s="171"/>
      <c r="E153" s="96"/>
      <c r="F153" s="95"/>
      <c r="G153" s="171"/>
      <c r="H153" s="96"/>
      <c r="I153" s="95"/>
      <c r="J153" s="146" t="s">
        <v>512</v>
      </c>
      <c r="K153" s="146"/>
      <c r="L153" s="146"/>
      <c r="M153" s="172"/>
    </row>
    <row r="154" spans="1:13" ht="21.75">
      <c r="A154" s="171">
        <v>34</v>
      </c>
      <c r="B154" s="166" t="s">
        <v>444</v>
      </c>
      <c r="C154" s="166" t="s">
        <v>455</v>
      </c>
      <c r="D154" s="275" t="s">
        <v>462</v>
      </c>
      <c r="E154" s="96" t="s">
        <v>182</v>
      </c>
      <c r="F154" s="99" t="s">
        <v>169</v>
      </c>
      <c r="G154" s="275" t="s">
        <v>462</v>
      </c>
      <c r="H154" s="96" t="s">
        <v>182</v>
      </c>
      <c r="I154" s="99" t="s">
        <v>169</v>
      </c>
      <c r="J154" s="146">
        <v>203520</v>
      </c>
      <c r="K154" s="146" t="s">
        <v>27</v>
      </c>
      <c r="L154" s="146" t="s">
        <v>27</v>
      </c>
      <c r="M154" s="274">
        <f>J154</f>
        <v>203520</v>
      </c>
    </row>
    <row r="155" spans="1:13" ht="21.75">
      <c r="A155" s="171"/>
      <c r="B155" s="166"/>
      <c r="C155" s="166"/>
      <c r="D155" s="171"/>
      <c r="E155" s="96"/>
      <c r="F155" s="95"/>
      <c r="G155" s="171"/>
      <c r="H155" s="96"/>
      <c r="I155" s="95"/>
      <c r="J155" s="146" t="s">
        <v>513</v>
      </c>
      <c r="K155" s="146"/>
      <c r="L155" s="146"/>
      <c r="M155" s="172"/>
    </row>
    <row r="156" spans="1:13" ht="21.75">
      <c r="A156" s="171">
        <v>35</v>
      </c>
      <c r="B156" s="166" t="s">
        <v>445</v>
      </c>
      <c r="C156" s="166" t="s">
        <v>455</v>
      </c>
      <c r="D156" s="171" t="s">
        <v>228</v>
      </c>
      <c r="E156" s="96" t="s">
        <v>261</v>
      </c>
      <c r="F156" s="99" t="s">
        <v>170</v>
      </c>
      <c r="G156" s="171" t="s">
        <v>228</v>
      </c>
      <c r="H156" s="96" t="s">
        <v>261</v>
      </c>
      <c r="I156" s="99" t="s">
        <v>170</v>
      </c>
      <c r="J156" s="146">
        <v>297900</v>
      </c>
      <c r="K156" s="146" t="s">
        <v>27</v>
      </c>
      <c r="L156" s="146" t="s">
        <v>27</v>
      </c>
      <c r="M156" s="274">
        <f>J156</f>
        <v>297900</v>
      </c>
    </row>
    <row r="157" spans="1:13" ht="21.75">
      <c r="A157" s="171"/>
      <c r="B157" s="166"/>
      <c r="C157" s="166"/>
      <c r="D157" s="171"/>
      <c r="E157" s="397" t="s">
        <v>532</v>
      </c>
      <c r="F157" s="95"/>
      <c r="G157" s="171"/>
      <c r="H157" s="96"/>
      <c r="I157" s="95"/>
      <c r="J157" s="146" t="s">
        <v>470</v>
      </c>
      <c r="K157" s="146"/>
      <c r="L157" s="146"/>
      <c r="M157" s="172" t="s">
        <v>471</v>
      </c>
    </row>
    <row r="158" spans="1:13" ht="21.75">
      <c r="A158" s="171"/>
      <c r="B158" s="316" t="s">
        <v>52</v>
      </c>
      <c r="C158" s="166"/>
      <c r="D158" s="171"/>
      <c r="E158" s="96"/>
      <c r="F158" s="95"/>
      <c r="G158" s="171"/>
      <c r="H158" s="96"/>
      <c r="I158" s="95"/>
      <c r="J158" s="146"/>
      <c r="K158" s="146"/>
      <c r="L158" s="146"/>
      <c r="M158" s="172"/>
    </row>
    <row r="159" spans="1:13" ht="21.75" customHeight="1">
      <c r="A159" s="171">
        <v>36</v>
      </c>
      <c r="B159" s="166" t="s">
        <v>446</v>
      </c>
      <c r="C159" s="166" t="s">
        <v>456</v>
      </c>
      <c r="D159" s="171" t="s">
        <v>27</v>
      </c>
      <c r="E159" s="96" t="s">
        <v>474</v>
      </c>
      <c r="F159" s="171" t="s">
        <v>27</v>
      </c>
      <c r="G159" s="171" t="s">
        <v>27</v>
      </c>
      <c r="H159" s="96" t="s">
        <v>474</v>
      </c>
      <c r="I159" s="171" t="s">
        <v>27</v>
      </c>
      <c r="J159" s="146">
        <v>152400</v>
      </c>
      <c r="K159" s="146" t="s">
        <v>27</v>
      </c>
      <c r="L159" s="146" t="s">
        <v>27</v>
      </c>
      <c r="M159" s="274">
        <f>J159</f>
        <v>152400</v>
      </c>
    </row>
    <row r="160" spans="1:13" ht="21.75">
      <c r="A160" s="171"/>
      <c r="B160" s="166"/>
      <c r="C160" s="166"/>
      <c r="D160" s="171"/>
      <c r="E160" s="96"/>
      <c r="F160" s="171"/>
      <c r="G160" s="171"/>
      <c r="H160" s="96"/>
      <c r="I160" s="171"/>
      <c r="J160" s="146" t="s">
        <v>514</v>
      </c>
      <c r="K160" s="146"/>
      <c r="L160" s="146"/>
      <c r="M160" s="172"/>
    </row>
    <row r="161" spans="1:13" ht="21.75">
      <c r="A161" s="171">
        <v>37</v>
      </c>
      <c r="B161" s="166" t="s">
        <v>517</v>
      </c>
      <c r="C161" s="166"/>
      <c r="D161" s="171" t="s">
        <v>27</v>
      </c>
      <c r="E161" s="96" t="s">
        <v>475</v>
      </c>
      <c r="F161" s="171" t="s">
        <v>27</v>
      </c>
      <c r="G161" s="171" t="s">
        <v>27</v>
      </c>
      <c r="H161" s="96" t="s">
        <v>475</v>
      </c>
      <c r="I161" s="171" t="s">
        <v>27</v>
      </c>
      <c r="J161" s="146">
        <v>142200</v>
      </c>
      <c r="K161" s="146" t="s">
        <v>27</v>
      </c>
      <c r="L161" s="146" t="s">
        <v>27</v>
      </c>
      <c r="M161" s="274">
        <f>J161</f>
        <v>142200</v>
      </c>
    </row>
    <row r="162" spans="1:13" ht="21.75">
      <c r="A162" s="171"/>
      <c r="B162" s="166"/>
      <c r="C162" s="166"/>
      <c r="D162" s="171"/>
      <c r="E162" s="96"/>
      <c r="F162" s="171"/>
      <c r="G162" s="171"/>
      <c r="H162" s="96"/>
      <c r="I162" s="171"/>
      <c r="J162" s="146" t="s">
        <v>515</v>
      </c>
      <c r="K162" s="146"/>
      <c r="L162" s="146"/>
      <c r="M162" s="172"/>
    </row>
    <row r="163" spans="1:13" ht="21.75">
      <c r="A163" s="171">
        <v>38</v>
      </c>
      <c r="B163" s="166" t="s">
        <v>447</v>
      </c>
      <c r="C163" s="166" t="s">
        <v>464</v>
      </c>
      <c r="D163" s="171" t="s">
        <v>27</v>
      </c>
      <c r="E163" s="96" t="s">
        <v>476</v>
      </c>
      <c r="F163" s="171" t="s">
        <v>27</v>
      </c>
      <c r="G163" s="171" t="s">
        <v>27</v>
      </c>
      <c r="H163" s="96" t="s">
        <v>476</v>
      </c>
      <c r="I163" s="171" t="s">
        <v>27</v>
      </c>
      <c r="J163" s="155">
        <v>153720</v>
      </c>
      <c r="K163" s="155" t="s">
        <v>27</v>
      </c>
      <c r="L163" s="155" t="s">
        <v>27</v>
      </c>
      <c r="M163" s="274">
        <f>J163</f>
        <v>153720</v>
      </c>
    </row>
    <row r="164" spans="1:13" ht="21.75">
      <c r="A164" s="324"/>
      <c r="B164" s="399"/>
      <c r="C164" s="399"/>
      <c r="D164" s="324"/>
      <c r="E164" s="126"/>
      <c r="F164" s="298"/>
      <c r="G164" s="324"/>
      <c r="H164" s="126"/>
      <c r="I164" s="298"/>
      <c r="J164" s="326" t="s">
        <v>516</v>
      </c>
      <c r="K164" s="326"/>
      <c r="L164" s="326"/>
      <c r="M164" s="385"/>
    </row>
    <row r="165" spans="1:13" ht="21.75">
      <c r="A165" s="461"/>
      <c r="B165" s="461"/>
      <c r="C165" s="461"/>
      <c r="D165" s="461"/>
      <c r="E165" s="461"/>
      <c r="F165" s="461"/>
      <c r="G165" s="461"/>
      <c r="H165" s="461"/>
      <c r="I165" s="461"/>
      <c r="J165" s="461"/>
      <c r="K165" s="461"/>
      <c r="L165" s="461"/>
      <c r="M165" s="461"/>
    </row>
    <row r="166" spans="1:13" ht="24">
      <c r="A166" s="465" t="s">
        <v>537</v>
      </c>
      <c r="B166" s="465"/>
      <c r="C166" s="465"/>
      <c r="D166" s="465"/>
      <c r="E166" s="465"/>
      <c r="F166" s="465"/>
      <c r="G166" s="465"/>
      <c r="H166" s="465"/>
      <c r="I166" s="465"/>
      <c r="J166" s="465"/>
      <c r="K166" s="465"/>
      <c r="L166" s="465"/>
      <c r="M166" s="465"/>
    </row>
    <row r="167" spans="1:13" ht="21.75">
      <c r="A167" s="435" t="s">
        <v>64</v>
      </c>
      <c r="B167" s="269"/>
      <c r="C167" s="269"/>
      <c r="D167" s="468" t="s">
        <v>202</v>
      </c>
      <c r="E167" s="469"/>
      <c r="F167" s="470"/>
      <c r="G167" s="468" t="s">
        <v>468</v>
      </c>
      <c r="H167" s="469"/>
      <c r="I167" s="470"/>
      <c r="J167" s="433" t="s">
        <v>68</v>
      </c>
      <c r="K167" s="433"/>
      <c r="L167" s="433"/>
      <c r="M167" s="462" t="s">
        <v>5</v>
      </c>
    </row>
    <row r="168" spans="1:13" ht="21.75">
      <c r="A168" s="436"/>
      <c r="B168" s="267" t="s">
        <v>198</v>
      </c>
      <c r="C168" s="267" t="s">
        <v>199</v>
      </c>
      <c r="D168" s="471"/>
      <c r="E168" s="472"/>
      <c r="F168" s="473"/>
      <c r="G168" s="471"/>
      <c r="H168" s="472"/>
      <c r="I168" s="473"/>
      <c r="J168" s="466" t="s">
        <v>68</v>
      </c>
      <c r="K168" s="83" t="s">
        <v>318</v>
      </c>
      <c r="L168" s="83" t="s">
        <v>319</v>
      </c>
      <c r="M168" s="463"/>
    </row>
    <row r="169" spans="1:13" ht="21.75">
      <c r="A169" s="437"/>
      <c r="B169" s="268"/>
      <c r="C169" s="268"/>
      <c r="D169" s="281" t="s">
        <v>200</v>
      </c>
      <c r="E169" s="282" t="s">
        <v>197</v>
      </c>
      <c r="F169" s="281" t="s">
        <v>201</v>
      </c>
      <c r="G169" s="281" t="s">
        <v>200</v>
      </c>
      <c r="H169" s="282" t="s">
        <v>197</v>
      </c>
      <c r="I169" s="281" t="s">
        <v>201</v>
      </c>
      <c r="J169" s="467"/>
      <c r="K169" s="262" t="s">
        <v>197</v>
      </c>
      <c r="L169" s="262" t="s">
        <v>320</v>
      </c>
      <c r="M169" s="464"/>
    </row>
    <row r="170" spans="1:13" ht="21.75">
      <c r="A170" s="329"/>
      <c r="B170" s="383" t="s">
        <v>173</v>
      </c>
      <c r="C170" s="267"/>
      <c r="D170" s="260"/>
      <c r="E170" s="373"/>
      <c r="F170" s="260"/>
      <c r="G170" s="260"/>
      <c r="H170" s="373"/>
      <c r="I170" s="260"/>
      <c r="J170" s="482"/>
      <c r="K170" s="87"/>
      <c r="L170" s="87"/>
      <c r="M170" s="330"/>
    </row>
    <row r="171" spans="1:13" ht="24">
      <c r="A171" s="323"/>
      <c r="B171" s="382" t="s">
        <v>473</v>
      </c>
      <c r="C171" s="323"/>
      <c r="D171" s="323"/>
      <c r="E171" s="323"/>
      <c r="F171" s="323"/>
      <c r="G171" s="323"/>
      <c r="H171" s="323"/>
      <c r="I171" s="323"/>
      <c r="J171" s="481"/>
      <c r="K171" s="481"/>
      <c r="L171" s="481"/>
      <c r="M171" s="323"/>
    </row>
    <row r="172" spans="1:13" ht="21.75">
      <c r="A172" s="171">
        <v>39</v>
      </c>
      <c r="B172" s="166" t="s">
        <v>448</v>
      </c>
      <c r="C172" s="166" t="s">
        <v>306</v>
      </c>
      <c r="D172" s="171" t="s">
        <v>230</v>
      </c>
      <c r="E172" s="96" t="s">
        <v>403</v>
      </c>
      <c r="F172" s="95" t="s">
        <v>18</v>
      </c>
      <c r="G172" s="171" t="s">
        <v>230</v>
      </c>
      <c r="H172" s="96" t="s">
        <v>403</v>
      </c>
      <c r="I172" s="95" t="s">
        <v>18</v>
      </c>
      <c r="J172" s="146">
        <v>416160</v>
      </c>
      <c r="K172" s="146">
        <v>42000</v>
      </c>
      <c r="L172" s="146" t="s">
        <v>27</v>
      </c>
      <c r="M172" s="172">
        <f>J172+K172</f>
        <v>458160</v>
      </c>
    </row>
    <row r="173" spans="1:13" ht="21.75">
      <c r="A173" s="171"/>
      <c r="B173" s="166"/>
      <c r="C173" s="166"/>
      <c r="D173" s="171"/>
      <c r="E173" s="96" t="s">
        <v>262</v>
      </c>
      <c r="F173" s="95"/>
      <c r="G173" s="171"/>
      <c r="H173" s="96" t="s">
        <v>262</v>
      </c>
      <c r="I173" s="95"/>
      <c r="J173" s="146" t="s">
        <v>518</v>
      </c>
      <c r="K173" s="146" t="s">
        <v>327</v>
      </c>
      <c r="L173" s="146"/>
      <c r="M173" s="172"/>
    </row>
    <row r="174" spans="1:13" ht="21.75">
      <c r="A174" s="171">
        <v>40</v>
      </c>
      <c r="B174" s="166" t="s">
        <v>449</v>
      </c>
      <c r="C174" s="166" t="s">
        <v>457</v>
      </c>
      <c r="D174" s="275" t="s">
        <v>463</v>
      </c>
      <c r="E174" s="96" t="s">
        <v>182</v>
      </c>
      <c r="F174" s="95" t="s">
        <v>170</v>
      </c>
      <c r="G174" s="275" t="s">
        <v>463</v>
      </c>
      <c r="H174" s="96" t="s">
        <v>182</v>
      </c>
      <c r="I174" s="95" t="s">
        <v>170</v>
      </c>
      <c r="J174" s="146">
        <v>269880</v>
      </c>
      <c r="K174" s="146" t="s">
        <v>27</v>
      </c>
      <c r="L174" s="146" t="s">
        <v>27</v>
      </c>
      <c r="M174" s="274">
        <f>J174</f>
        <v>269880</v>
      </c>
    </row>
    <row r="175" spans="1:13" ht="21.75">
      <c r="A175" s="171"/>
      <c r="B175" s="166"/>
      <c r="C175" s="166"/>
      <c r="D175" s="171"/>
      <c r="E175" s="96"/>
      <c r="F175" s="95"/>
      <c r="G175" s="171"/>
      <c r="H175" s="96"/>
      <c r="I175" s="95"/>
      <c r="J175" s="146" t="s">
        <v>478</v>
      </c>
      <c r="K175" s="146"/>
      <c r="L175" s="146"/>
      <c r="M175" s="172"/>
    </row>
    <row r="176" spans="1:13" ht="21.75">
      <c r="A176" s="171">
        <v>41</v>
      </c>
      <c r="B176" s="166" t="s">
        <v>450</v>
      </c>
      <c r="C176" s="166" t="s">
        <v>465</v>
      </c>
      <c r="D176" s="275" t="s">
        <v>231</v>
      </c>
      <c r="E176" s="96" t="s">
        <v>155</v>
      </c>
      <c r="F176" s="95" t="s">
        <v>170</v>
      </c>
      <c r="G176" s="275" t="s">
        <v>231</v>
      </c>
      <c r="H176" s="96" t="s">
        <v>155</v>
      </c>
      <c r="I176" s="95" t="s">
        <v>170</v>
      </c>
      <c r="J176" s="146">
        <v>291240</v>
      </c>
      <c r="K176" s="146" t="s">
        <v>27</v>
      </c>
      <c r="L176" s="146" t="s">
        <v>27</v>
      </c>
      <c r="M176" s="274">
        <f>J176</f>
        <v>291240</v>
      </c>
    </row>
    <row r="177" spans="1:13" ht="21.75">
      <c r="A177" s="171"/>
      <c r="B177" s="166"/>
      <c r="C177" s="166"/>
      <c r="D177" s="171"/>
      <c r="E177" s="96"/>
      <c r="F177" s="95"/>
      <c r="G177" s="171"/>
      <c r="H177" s="96"/>
      <c r="I177" s="95"/>
      <c r="J177" s="146" t="s">
        <v>519</v>
      </c>
      <c r="K177" s="146"/>
      <c r="L177" s="146"/>
      <c r="M177" s="172"/>
    </row>
    <row r="178" spans="1:13" ht="21.75">
      <c r="A178" s="171">
        <v>42</v>
      </c>
      <c r="B178" s="166" t="s">
        <v>451</v>
      </c>
      <c r="C178" s="166" t="s">
        <v>465</v>
      </c>
      <c r="D178" s="171" t="s">
        <v>232</v>
      </c>
      <c r="E178" s="96" t="s">
        <v>155</v>
      </c>
      <c r="F178" s="95" t="s">
        <v>170</v>
      </c>
      <c r="G178" s="171" t="s">
        <v>232</v>
      </c>
      <c r="H178" s="96" t="s">
        <v>155</v>
      </c>
      <c r="I178" s="95" t="s">
        <v>170</v>
      </c>
      <c r="J178" s="146">
        <v>324360</v>
      </c>
      <c r="K178" s="146" t="s">
        <v>27</v>
      </c>
      <c r="L178" s="146" t="s">
        <v>27</v>
      </c>
      <c r="M178" s="274">
        <f>J178</f>
        <v>324360</v>
      </c>
    </row>
    <row r="179" spans="1:13" ht="21.75">
      <c r="A179" s="171"/>
      <c r="B179" s="166"/>
      <c r="C179" s="166"/>
      <c r="D179" s="171"/>
      <c r="E179" s="96"/>
      <c r="F179" s="95"/>
      <c r="G179" s="171"/>
      <c r="H179" s="96"/>
      <c r="I179" s="95"/>
      <c r="J179" s="146" t="s">
        <v>520</v>
      </c>
      <c r="K179" s="146"/>
      <c r="L179" s="146"/>
      <c r="M179" s="274"/>
    </row>
    <row r="180" spans="1:13" ht="21.75">
      <c r="A180" s="171">
        <v>43</v>
      </c>
      <c r="B180" s="171" t="s">
        <v>415</v>
      </c>
      <c r="C180" s="171" t="s">
        <v>415</v>
      </c>
      <c r="D180" s="171" t="s">
        <v>521</v>
      </c>
      <c r="E180" s="96" t="s">
        <v>155</v>
      </c>
      <c r="F180" s="95" t="s">
        <v>170</v>
      </c>
      <c r="G180" s="171" t="s">
        <v>521</v>
      </c>
      <c r="H180" s="96" t="s">
        <v>155</v>
      </c>
      <c r="I180" s="95" t="s">
        <v>170</v>
      </c>
      <c r="J180" s="146">
        <v>297900</v>
      </c>
      <c r="K180" s="146" t="s">
        <v>27</v>
      </c>
      <c r="L180" s="146" t="s">
        <v>27</v>
      </c>
      <c r="M180" s="274">
        <f>J180</f>
        <v>297900</v>
      </c>
    </row>
    <row r="181" spans="1:13" ht="21.75">
      <c r="A181" s="171"/>
      <c r="B181" s="166"/>
      <c r="C181" s="166"/>
      <c r="D181" s="171"/>
      <c r="E181" s="397" t="s">
        <v>527</v>
      </c>
      <c r="F181" s="95"/>
      <c r="G181" s="171"/>
      <c r="H181" s="96"/>
      <c r="I181" s="95"/>
      <c r="J181" s="146" t="s">
        <v>470</v>
      </c>
      <c r="K181" s="146"/>
      <c r="L181" s="146"/>
      <c r="M181" s="172" t="s">
        <v>471</v>
      </c>
    </row>
    <row r="182" spans="1:13" ht="21.75">
      <c r="A182" s="171"/>
      <c r="B182" s="316" t="s">
        <v>52</v>
      </c>
      <c r="C182" s="166"/>
      <c r="D182" s="171"/>
      <c r="E182" s="96"/>
      <c r="F182" s="95"/>
      <c r="G182" s="171"/>
      <c r="H182" s="96"/>
      <c r="I182" s="95"/>
      <c r="J182" s="146"/>
      <c r="K182" s="146"/>
      <c r="L182" s="146"/>
      <c r="M182" s="172"/>
    </row>
    <row r="183" spans="1:13" ht="21.75" customHeight="1">
      <c r="A183" s="171"/>
      <c r="B183" s="166" t="s">
        <v>452</v>
      </c>
      <c r="C183" s="166" t="s">
        <v>436</v>
      </c>
      <c r="D183" s="171" t="s">
        <v>415</v>
      </c>
      <c r="E183" s="96" t="s">
        <v>459</v>
      </c>
      <c r="F183" s="99" t="s">
        <v>415</v>
      </c>
      <c r="G183" s="171" t="s">
        <v>415</v>
      </c>
      <c r="H183" s="96" t="s">
        <v>459</v>
      </c>
      <c r="I183" s="99" t="s">
        <v>415</v>
      </c>
      <c r="J183" s="146">
        <v>232680</v>
      </c>
      <c r="K183" s="146" t="s">
        <v>27</v>
      </c>
      <c r="L183" s="146" t="s">
        <v>27</v>
      </c>
      <c r="M183" s="274">
        <f>J183</f>
        <v>232680</v>
      </c>
    </row>
    <row r="184" spans="1:13" ht="21.75">
      <c r="A184" s="171"/>
      <c r="B184" s="166"/>
      <c r="C184" s="166"/>
      <c r="D184" s="171"/>
      <c r="E184" s="96"/>
      <c r="F184" s="95"/>
      <c r="G184" s="171"/>
      <c r="H184" s="96"/>
      <c r="I184" s="95"/>
      <c r="J184" s="146" t="s">
        <v>523</v>
      </c>
      <c r="K184" s="146"/>
      <c r="L184" s="146"/>
      <c r="M184" s="172"/>
    </row>
    <row r="185" spans="1:13" ht="18.75" customHeight="1">
      <c r="A185" s="171"/>
      <c r="B185" s="166" t="s">
        <v>453</v>
      </c>
      <c r="C185" s="166" t="s">
        <v>436</v>
      </c>
      <c r="D185" s="171" t="s">
        <v>415</v>
      </c>
      <c r="E185" s="96" t="s">
        <v>460</v>
      </c>
      <c r="F185" s="99" t="s">
        <v>415</v>
      </c>
      <c r="G185" s="171" t="s">
        <v>415</v>
      </c>
      <c r="H185" s="96" t="s">
        <v>460</v>
      </c>
      <c r="I185" s="99" t="s">
        <v>415</v>
      </c>
      <c r="J185" s="146">
        <v>234720</v>
      </c>
      <c r="K185" s="146" t="s">
        <v>27</v>
      </c>
      <c r="L185" s="146" t="s">
        <v>27</v>
      </c>
      <c r="M185" s="274">
        <f>J185</f>
        <v>234720</v>
      </c>
    </row>
    <row r="186" spans="1:13" ht="21.75">
      <c r="A186" s="171"/>
      <c r="B186" s="166"/>
      <c r="C186" s="166"/>
      <c r="D186" s="171"/>
      <c r="E186" s="96"/>
      <c r="F186" s="95"/>
      <c r="G186" s="171"/>
      <c r="H186" s="96"/>
      <c r="I186" s="95"/>
      <c r="J186" s="146" t="s">
        <v>522</v>
      </c>
      <c r="K186" s="146"/>
      <c r="L186" s="146"/>
      <c r="M186" s="172"/>
    </row>
    <row r="187" spans="1:13" ht="21.75">
      <c r="A187" s="171"/>
      <c r="B187" s="166" t="s">
        <v>454</v>
      </c>
      <c r="C187" s="166" t="s">
        <v>458</v>
      </c>
      <c r="D187" s="171" t="s">
        <v>415</v>
      </c>
      <c r="E187" s="96" t="s">
        <v>477</v>
      </c>
      <c r="F187" s="99" t="s">
        <v>415</v>
      </c>
      <c r="G187" s="171" t="s">
        <v>415</v>
      </c>
      <c r="H187" s="96" t="s">
        <v>477</v>
      </c>
      <c r="I187" s="99" t="s">
        <v>415</v>
      </c>
      <c r="J187" s="146">
        <v>155160</v>
      </c>
      <c r="K187" s="146" t="s">
        <v>27</v>
      </c>
      <c r="L187" s="146" t="s">
        <v>27</v>
      </c>
      <c r="M187" s="274">
        <f>J187</f>
        <v>155160</v>
      </c>
    </row>
    <row r="188" spans="1:13" ht="21.75">
      <c r="A188" s="171"/>
      <c r="B188" s="166"/>
      <c r="C188" s="166"/>
      <c r="D188" s="171"/>
      <c r="E188" s="96"/>
      <c r="F188" s="95"/>
      <c r="G188" s="171"/>
      <c r="H188" s="96"/>
      <c r="I188" s="95"/>
      <c r="J188" s="146" t="s">
        <v>524</v>
      </c>
      <c r="K188" s="146"/>
      <c r="L188" s="146"/>
      <c r="M188" s="172"/>
    </row>
    <row r="189" spans="1:13" ht="21.75">
      <c r="A189" s="173"/>
      <c r="B189" s="324" t="s">
        <v>415</v>
      </c>
      <c r="C189" s="324" t="s">
        <v>415</v>
      </c>
      <c r="D189" s="324" t="s">
        <v>415</v>
      </c>
      <c r="E189" s="126" t="s">
        <v>461</v>
      </c>
      <c r="F189" s="325" t="s">
        <v>415</v>
      </c>
      <c r="G189" s="324" t="s">
        <v>415</v>
      </c>
      <c r="H189" s="126" t="s">
        <v>461</v>
      </c>
      <c r="I189" s="325" t="s">
        <v>415</v>
      </c>
      <c r="J189" s="155">
        <v>180000</v>
      </c>
      <c r="K189" s="326"/>
      <c r="L189" s="326"/>
      <c r="M189" s="274">
        <v>180000</v>
      </c>
    </row>
    <row r="190" spans="1:13" ht="21.75">
      <c r="A190" s="173"/>
      <c r="B190" s="324"/>
      <c r="C190" s="324"/>
      <c r="D190" s="324"/>
      <c r="E190" s="398" t="s">
        <v>533</v>
      </c>
      <c r="F190" s="325"/>
      <c r="G190" s="324"/>
      <c r="H190" s="126"/>
      <c r="I190" s="325"/>
      <c r="J190" s="384" t="s">
        <v>540</v>
      </c>
      <c r="K190" s="326"/>
      <c r="L190" s="326"/>
      <c r="M190" s="385" t="s">
        <v>471</v>
      </c>
    </row>
    <row r="191" spans="1:13" ht="21.75" customHeight="1">
      <c r="A191" s="101"/>
      <c r="B191" s="101" t="s">
        <v>415</v>
      </c>
      <c r="C191" s="101" t="s">
        <v>415</v>
      </c>
      <c r="D191" s="101" t="s">
        <v>415</v>
      </c>
      <c r="E191" s="96" t="s">
        <v>460</v>
      </c>
      <c r="F191" s="162" t="s">
        <v>415</v>
      </c>
      <c r="G191" s="101" t="s">
        <v>415</v>
      </c>
      <c r="H191" s="96" t="s">
        <v>460</v>
      </c>
      <c r="I191" s="162" t="s">
        <v>415</v>
      </c>
      <c r="J191" s="155">
        <v>180000</v>
      </c>
      <c r="K191" s="326"/>
      <c r="L191" s="326"/>
      <c r="M191" s="274">
        <v>180000</v>
      </c>
    </row>
    <row r="192" spans="1:13" ht="21.75">
      <c r="A192" s="386"/>
      <c r="B192" s="386"/>
      <c r="C192" s="386"/>
      <c r="D192" s="386"/>
      <c r="E192" s="396" t="s">
        <v>527</v>
      </c>
      <c r="F192" s="387"/>
      <c r="G192" s="386"/>
      <c r="H192" s="198"/>
      <c r="I192" s="387"/>
      <c r="J192" s="182" t="s">
        <v>540</v>
      </c>
      <c r="K192" s="182"/>
      <c r="L192" s="182"/>
      <c r="M192" s="277" t="s">
        <v>471</v>
      </c>
    </row>
    <row r="193" spans="1:13" ht="21.75">
      <c r="A193" s="135"/>
      <c r="B193" s="135"/>
      <c r="C193" s="135"/>
      <c r="D193" s="135"/>
      <c r="E193" s="138"/>
      <c r="F193" s="137"/>
      <c r="G193" s="135"/>
      <c r="H193" s="138"/>
      <c r="I193" s="137"/>
      <c r="J193" s="137"/>
      <c r="K193" s="137"/>
      <c r="L193" s="137"/>
      <c r="M193" s="183"/>
    </row>
    <row r="194" spans="1:13" ht="21.75">
      <c r="A194" s="135"/>
      <c r="B194" s="135"/>
      <c r="C194" s="135"/>
      <c r="D194" s="135"/>
      <c r="E194" s="138"/>
      <c r="F194" s="137"/>
      <c r="G194" s="135"/>
      <c r="H194" s="138"/>
      <c r="I194" s="137"/>
      <c r="J194" s="137"/>
      <c r="K194" s="137"/>
      <c r="L194" s="137"/>
      <c r="M194" s="183"/>
    </row>
    <row r="195" spans="1:13" ht="21.75">
      <c r="A195" s="135"/>
      <c r="B195" s="135"/>
      <c r="C195" s="135"/>
      <c r="D195" s="135"/>
      <c r="E195" s="138"/>
      <c r="F195" s="137"/>
      <c r="G195" s="135"/>
      <c r="H195" s="138"/>
      <c r="I195" s="137"/>
      <c r="J195" s="137"/>
      <c r="K195" s="137"/>
      <c r="L195" s="137"/>
      <c r="M195" s="183"/>
    </row>
    <row r="196" spans="1:13" ht="21.75">
      <c r="A196" s="135"/>
      <c r="B196" s="135"/>
      <c r="C196" s="135"/>
      <c r="D196" s="135"/>
      <c r="E196" s="138"/>
      <c r="F196" s="137"/>
      <c r="G196" s="135"/>
      <c r="H196" s="138"/>
      <c r="I196" s="137"/>
      <c r="J196" s="137"/>
      <c r="K196" s="137"/>
      <c r="L196" s="137"/>
      <c r="M196" s="183"/>
    </row>
    <row r="197" spans="1:13" ht="21.75">
      <c r="A197" s="135"/>
      <c r="B197" s="135"/>
      <c r="C197" s="135"/>
      <c r="D197" s="135"/>
      <c r="E197" s="138"/>
      <c r="F197" s="137"/>
      <c r="G197" s="135"/>
      <c r="H197" s="138"/>
      <c r="I197" s="137"/>
      <c r="J197" s="137"/>
      <c r="K197" s="137"/>
      <c r="L197" s="137"/>
      <c r="M197" s="183"/>
    </row>
    <row r="198" spans="1:13" ht="21.75">
      <c r="A198" s="135"/>
      <c r="B198" s="135"/>
      <c r="C198" s="135"/>
      <c r="D198" s="135"/>
      <c r="E198" s="138"/>
      <c r="F198" s="137"/>
      <c r="G198" s="135"/>
      <c r="H198" s="138"/>
      <c r="I198" s="137"/>
      <c r="J198" s="137"/>
      <c r="K198" s="137"/>
      <c r="L198" s="137"/>
      <c r="M198" s="183"/>
    </row>
    <row r="199" spans="1:13" ht="21.75">
      <c r="A199" s="135"/>
      <c r="B199" s="135"/>
      <c r="C199" s="135"/>
      <c r="D199" s="135"/>
      <c r="E199" s="138"/>
      <c r="F199" s="137"/>
      <c r="G199" s="135"/>
      <c r="H199" s="138"/>
      <c r="I199" s="137"/>
      <c r="J199" s="137"/>
      <c r="K199" s="137"/>
      <c r="L199" s="137"/>
      <c r="M199" s="183"/>
    </row>
    <row r="200" spans="1:13" ht="21.75">
      <c r="A200" s="135"/>
      <c r="B200" s="135"/>
      <c r="C200" s="135"/>
      <c r="D200" s="135"/>
      <c r="E200" s="138"/>
      <c r="F200" s="137"/>
      <c r="G200" s="135"/>
      <c r="H200" s="138"/>
      <c r="I200" s="137"/>
      <c r="J200" s="137"/>
      <c r="K200" s="137"/>
      <c r="L200" s="137"/>
      <c r="M200" s="183"/>
    </row>
    <row r="201" spans="1:13" ht="21.75">
      <c r="A201" s="135"/>
      <c r="B201" s="135"/>
      <c r="C201" s="135"/>
      <c r="D201" s="135"/>
      <c r="E201" s="138"/>
      <c r="F201" s="137"/>
      <c r="G201" s="135"/>
      <c r="H201" s="138"/>
      <c r="I201" s="137"/>
      <c r="J201" s="137"/>
      <c r="K201" s="137"/>
      <c r="L201" s="137"/>
      <c r="M201" s="183"/>
    </row>
    <row r="202" spans="1:13" ht="21.75">
      <c r="A202" s="135"/>
      <c r="B202" s="135"/>
      <c r="C202" s="135"/>
      <c r="D202" s="135"/>
      <c r="E202" s="138"/>
      <c r="F202" s="137"/>
      <c r="G202" s="135"/>
      <c r="H202" s="138"/>
      <c r="I202" s="137"/>
      <c r="J202" s="137"/>
      <c r="K202" s="137"/>
      <c r="L202" s="137"/>
      <c r="M202" s="183"/>
    </row>
    <row r="203" spans="1:13" ht="21.75">
      <c r="A203" s="135"/>
      <c r="B203" s="135"/>
      <c r="C203" s="135"/>
      <c r="D203" s="135"/>
      <c r="E203" s="138"/>
      <c r="F203" s="137"/>
      <c r="G203" s="135"/>
      <c r="H203" s="138"/>
      <c r="I203" s="137"/>
      <c r="J203" s="137"/>
      <c r="K203" s="137"/>
      <c r="L203" s="137"/>
      <c r="M203" s="183"/>
    </row>
    <row r="204" spans="1:13" ht="21.75">
      <c r="A204" s="135"/>
      <c r="B204" s="135"/>
      <c r="C204" s="135"/>
      <c r="D204" s="135"/>
      <c r="E204" s="138"/>
      <c r="F204" s="137"/>
      <c r="G204" s="135"/>
      <c r="H204" s="138"/>
      <c r="I204" s="137"/>
      <c r="J204" s="137"/>
      <c r="K204" s="137"/>
      <c r="L204" s="137"/>
      <c r="M204" s="183"/>
    </row>
    <row r="205" spans="1:13" ht="21.75">
      <c r="A205" s="135"/>
      <c r="B205" s="135"/>
      <c r="C205" s="135"/>
      <c r="D205" s="135"/>
      <c r="E205" s="138"/>
      <c r="F205" s="137"/>
      <c r="G205" s="135"/>
      <c r="H205" s="138"/>
      <c r="I205" s="137"/>
      <c r="J205" s="137"/>
      <c r="K205" s="137"/>
      <c r="L205" s="137"/>
      <c r="M205" s="183"/>
    </row>
    <row r="206" spans="1:13" ht="21.75">
      <c r="A206" s="135"/>
      <c r="B206" s="135"/>
      <c r="C206" s="135"/>
      <c r="D206" s="135"/>
      <c r="E206" s="138"/>
      <c r="F206" s="137"/>
      <c r="G206" s="135"/>
      <c r="H206" s="138"/>
      <c r="I206" s="137"/>
      <c r="J206" s="137"/>
      <c r="K206" s="137"/>
      <c r="L206" s="137"/>
      <c r="M206" s="183"/>
    </row>
    <row r="207" spans="1:13" ht="21.75">
      <c r="A207" s="135"/>
      <c r="B207" s="135"/>
      <c r="C207" s="135"/>
      <c r="D207" s="135"/>
      <c r="E207" s="138"/>
      <c r="F207" s="137"/>
      <c r="G207" s="135"/>
      <c r="H207" s="138"/>
      <c r="I207" s="137"/>
      <c r="J207" s="137"/>
      <c r="K207" s="137"/>
      <c r="L207" s="137"/>
      <c r="M207" s="183"/>
    </row>
  </sheetData>
  <sheetProtection/>
  <mergeCells count="30">
    <mergeCell ref="J168:J169"/>
    <mergeCell ref="J98:J99"/>
    <mergeCell ref="A131:A133"/>
    <mergeCell ref="D131:F132"/>
    <mergeCell ref="G131:I132"/>
    <mergeCell ref="J131:L131"/>
    <mergeCell ref="A167:A169"/>
    <mergeCell ref="D167:F168"/>
    <mergeCell ref="G167:I168"/>
    <mergeCell ref="J167:L167"/>
    <mergeCell ref="J3:L3"/>
    <mergeCell ref="D3:F4"/>
    <mergeCell ref="G3:I4"/>
    <mergeCell ref="M131:M133"/>
    <mergeCell ref="J132:J133"/>
    <mergeCell ref="A97:A99"/>
    <mergeCell ref="D97:F98"/>
    <mergeCell ref="G97:I98"/>
    <mergeCell ref="J97:L97"/>
    <mergeCell ref="M97:M99"/>
    <mergeCell ref="A96:M96"/>
    <mergeCell ref="A130:M130"/>
    <mergeCell ref="A95:M95"/>
    <mergeCell ref="A165:M165"/>
    <mergeCell ref="M167:M169"/>
    <mergeCell ref="A1:M1"/>
    <mergeCell ref="A166:M166"/>
    <mergeCell ref="J4:J5"/>
    <mergeCell ref="A3:A5"/>
    <mergeCell ref="M3:M5"/>
  </mergeCells>
  <printOptions horizontalCentered="1"/>
  <pageMargins left="0.1" right="0" top="0.340551181" bottom="0.143700787" header="0.15748031496063" footer="0.15748031496063"/>
  <pageSetup horizontalDpi="600" verticalDpi="600" orientation="landscape" paperSize="9" scale="75" r:id="rId1"/>
  <rowBreaks count="1" manualBreakCount="1">
    <brk id="9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S11" sqref="S11"/>
    </sheetView>
  </sheetViews>
  <sheetFormatPr defaultColWidth="9.00390625" defaultRowHeight="24.75" customHeight="1"/>
  <cols>
    <col min="1" max="1" width="5.8515625" style="66" bestFit="1" customWidth="1"/>
    <col min="2" max="2" width="8.28125" style="66" bestFit="1" customWidth="1"/>
    <col min="3" max="3" width="6.140625" style="66" bestFit="1" customWidth="1"/>
    <col min="4" max="4" width="7.28125" style="66" bestFit="1" customWidth="1"/>
    <col min="5" max="5" width="7.421875" style="66" bestFit="1" customWidth="1"/>
    <col min="6" max="6" width="8.28125" style="66" bestFit="1" customWidth="1"/>
    <col min="7" max="7" width="7.28125" style="66" bestFit="1" customWidth="1"/>
    <col min="8" max="8" width="7.421875" style="66" bestFit="1" customWidth="1"/>
    <col min="9" max="9" width="8.421875" style="66" bestFit="1" customWidth="1"/>
    <col min="10" max="10" width="10.140625" style="66" bestFit="1" customWidth="1"/>
    <col min="11" max="13" width="9.00390625" style="66" customWidth="1"/>
    <col min="14" max="14" width="9.00390625" style="66" bestFit="1" customWidth="1"/>
    <col min="15" max="16384" width="9.00390625" style="66" customWidth="1"/>
  </cols>
  <sheetData>
    <row r="1" spans="1:14" ht="24.75" customHeight="1">
      <c r="A1" s="474" t="s">
        <v>352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</row>
    <row r="3" spans="1:14" ht="24.75" customHeight="1">
      <c r="A3" s="475" t="s">
        <v>137</v>
      </c>
      <c r="B3" s="475" t="s">
        <v>353</v>
      </c>
      <c r="C3" s="477" t="s">
        <v>201</v>
      </c>
      <c r="D3" s="68" t="s">
        <v>68</v>
      </c>
      <c r="E3" s="67" t="s">
        <v>111</v>
      </c>
      <c r="F3" s="67" t="s">
        <v>354</v>
      </c>
      <c r="G3" s="69" t="s">
        <v>68</v>
      </c>
      <c r="H3" s="67" t="s">
        <v>111</v>
      </c>
      <c r="I3" s="67" t="s">
        <v>354</v>
      </c>
      <c r="J3" s="479" t="s">
        <v>355</v>
      </c>
      <c r="K3" s="475" t="s">
        <v>356</v>
      </c>
      <c r="L3" s="475" t="s">
        <v>357</v>
      </c>
      <c r="M3" s="475" t="s">
        <v>358</v>
      </c>
      <c r="N3" s="67" t="s">
        <v>359</v>
      </c>
    </row>
    <row r="4" spans="1:14" ht="24.75" customHeight="1">
      <c r="A4" s="476"/>
      <c r="B4" s="476"/>
      <c r="C4" s="478"/>
      <c r="D4" s="71" t="s">
        <v>360</v>
      </c>
      <c r="E4" s="70" t="s">
        <v>361</v>
      </c>
      <c r="F4" s="70" t="s">
        <v>362</v>
      </c>
      <c r="G4" s="72" t="s">
        <v>363</v>
      </c>
      <c r="H4" s="70" t="s">
        <v>364</v>
      </c>
      <c r="I4" s="70" t="s">
        <v>365</v>
      </c>
      <c r="J4" s="480"/>
      <c r="K4" s="476"/>
      <c r="L4" s="476"/>
      <c r="M4" s="476"/>
      <c r="N4" s="70" t="s">
        <v>366</v>
      </c>
    </row>
    <row r="5" spans="1:14" ht="24.75" customHeight="1">
      <c r="A5" s="73">
        <v>1</v>
      </c>
      <c r="B5" s="74" t="s">
        <v>26</v>
      </c>
      <c r="C5" s="75" t="s">
        <v>47</v>
      </c>
      <c r="D5" s="76">
        <v>8750</v>
      </c>
      <c r="E5" s="76">
        <v>9090</v>
      </c>
      <c r="F5" s="76">
        <f>E5-D5</f>
        <v>340</v>
      </c>
      <c r="G5" s="76">
        <v>40900</v>
      </c>
      <c r="H5" s="76">
        <v>39620</v>
      </c>
      <c r="I5" s="76">
        <f>G5-H5</f>
        <v>1280</v>
      </c>
      <c r="J5" s="77">
        <f>D5+G5</f>
        <v>49650</v>
      </c>
      <c r="K5" s="78">
        <f>J5/2</f>
        <v>24825</v>
      </c>
      <c r="L5" s="78">
        <f>K5*6</f>
        <v>148950</v>
      </c>
      <c r="M5" s="78">
        <f>K5*12</f>
        <v>297900</v>
      </c>
      <c r="N5" s="77">
        <f>(F5+I5)/2*12</f>
        <v>9720</v>
      </c>
    </row>
    <row r="6" spans="1:14" ht="24.75" customHeight="1">
      <c r="A6" s="73">
        <v>2</v>
      </c>
      <c r="B6" s="74" t="s">
        <v>19</v>
      </c>
      <c r="C6" s="75" t="s">
        <v>367</v>
      </c>
      <c r="D6" s="77">
        <v>9740</v>
      </c>
      <c r="E6" s="77">
        <v>10250</v>
      </c>
      <c r="F6" s="76">
        <f aca="true" t="shared" si="0" ref="F6:F12">E6-D6</f>
        <v>510</v>
      </c>
      <c r="G6" s="77">
        <v>49480</v>
      </c>
      <c r="H6" s="77">
        <v>47990</v>
      </c>
      <c r="I6" s="76">
        <f aca="true" t="shared" si="1" ref="I6:I12">G6-H6</f>
        <v>1490</v>
      </c>
      <c r="J6" s="77">
        <f aca="true" t="shared" si="2" ref="J6:J12">D6+G6</f>
        <v>59220</v>
      </c>
      <c r="K6" s="78">
        <f aca="true" t="shared" si="3" ref="K6:K12">J6/2</f>
        <v>29610</v>
      </c>
      <c r="L6" s="78">
        <f aca="true" t="shared" si="4" ref="L6:L12">K6*6</f>
        <v>177660</v>
      </c>
      <c r="M6" s="78">
        <f aca="true" t="shared" si="5" ref="M6:M12">K6*12</f>
        <v>355320</v>
      </c>
      <c r="N6" s="77">
        <f aca="true" t="shared" si="6" ref="N6:N12">(F6+I6)/2*12</f>
        <v>12000</v>
      </c>
    </row>
    <row r="7" spans="1:14" ht="24.75" customHeight="1">
      <c r="A7" s="73">
        <v>3</v>
      </c>
      <c r="B7" s="74" t="s">
        <v>368</v>
      </c>
      <c r="C7" s="75" t="s">
        <v>18</v>
      </c>
      <c r="D7" s="77">
        <v>15430</v>
      </c>
      <c r="E7" s="77">
        <v>16270</v>
      </c>
      <c r="F7" s="76">
        <f t="shared" si="0"/>
        <v>840</v>
      </c>
      <c r="G7" s="77">
        <v>50170</v>
      </c>
      <c r="H7" s="77">
        <v>48740</v>
      </c>
      <c r="I7" s="76">
        <f t="shared" si="1"/>
        <v>1430</v>
      </c>
      <c r="J7" s="77">
        <f t="shared" si="2"/>
        <v>65600</v>
      </c>
      <c r="K7" s="78">
        <f t="shared" si="3"/>
        <v>32800</v>
      </c>
      <c r="L7" s="78">
        <f t="shared" si="4"/>
        <v>196800</v>
      </c>
      <c r="M7" s="78">
        <f t="shared" si="5"/>
        <v>393600</v>
      </c>
      <c r="N7" s="77">
        <f t="shared" si="6"/>
        <v>13620</v>
      </c>
    </row>
    <row r="8" spans="1:14" ht="24.75" customHeight="1">
      <c r="A8" s="73">
        <v>4</v>
      </c>
      <c r="B8" s="74" t="s">
        <v>368</v>
      </c>
      <c r="C8" s="75" t="s">
        <v>16</v>
      </c>
      <c r="D8" s="77">
        <v>22140</v>
      </c>
      <c r="E8" s="77">
        <v>23270</v>
      </c>
      <c r="F8" s="76">
        <f t="shared" si="0"/>
        <v>1130</v>
      </c>
      <c r="G8" s="77">
        <v>67560</v>
      </c>
      <c r="H8" s="77">
        <v>65490</v>
      </c>
      <c r="I8" s="76">
        <f t="shared" si="1"/>
        <v>2070</v>
      </c>
      <c r="J8" s="77">
        <f t="shared" si="2"/>
        <v>89700</v>
      </c>
      <c r="K8" s="78">
        <f t="shared" si="3"/>
        <v>44850</v>
      </c>
      <c r="L8" s="78">
        <f t="shared" si="4"/>
        <v>269100</v>
      </c>
      <c r="M8" s="78">
        <f t="shared" si="5"/>
        <v>538200</v>
      </c>
      <c r="N8" s="77">
        <f t="shared" si="6"/>
        <v>19200</v>
      </c>
    </row>
    <row r="9" spans="1:14" ht="24.75" customHeight="1">
      <c r="A9" s="73">
        <v>5</v>
      </c>
      <c r="B9" s="74" t="s">
        <v>368</v>
      </c>
      <c r="C9" s="75" t="s">
        <v>369</v>
      </c>
      <c r="D9" s="77">
        <v>25080</v>
      </c>
      <c r="E9" s="77">
        <v>26460</v>
      </c>
      <c r="F9" s="76">
        <f t="shared" si="0"/>
        <v>1380</v>
      </c>
      <c r="G9" s="77">
        <v>78020</v>
      </c>
      <c r="H9" s="77">
        <v>76220</v>
      </c>
      <c r="I9" s="76">
        <f t="shared" si="1"/>
        <v>1800</v>
      </c>
      <c r="J9" s="77">
        <f t="shared" si="2"/>
        <v>103100</v>
      </c>
      <c r="K9" s="78">
        <f t="shared" si="3"/>
        <v>51550</v>
      </c>
      <c r="L9" s="78">
        <f t="shared" si="4"/>
        <v>309300</v>
      </c>
      <c r="M9" s="78">
        <f t="shared" si="5"/>
        <v>618600</v>
      </c>
      <c r="N9" s="77">
        <f t="shared" si="6"/>
        <v>19080</v>
      </c>
    </row>
    <row r="10" spans="1:14" ht="24.75" customHeight="1">
      <c r="A10" s="73">
        <v>6</v>
      </c>
      <c r="B10" s="74" t="s">
        <v>370</v>
      </c>
      <c r="C10" s="75" t="s">
        <v>18</v>
      </c>
      <c r="D10" s="77">
        <v>15850</v>
      </c>
      <c r="E10" s="77">
        <v>16700</v>
      </c>
      <c r="F10" s="76">
        <f t="shared" si="0"/>
        <v>850</v>
      </c>
      <c r="G10" s="77">
        <v>51140</v>
      </c>
      <c r="H10" s="77">
        <v>49480</v>
      </c>
      <c r="I10" s="76">
        <f t="shared" si="1"/>
        <v>1660</v>
      </c>
      <c r="J10" s="77">
        <f t="shared" si="2"/>
        <v>66990</v>
      </c>
      <c r="K10" s="78">
        <f t="shared" si="3"/>
        <v>33495</v>
      </c>
      <c r="L10" s="78">
        <f t="shared" si="4"/>
        <v>200970</v>
      </c>
      <c r="M10" s="78">
        <f t="shared" si="5"/>
        <v>401940</v>
      </c>
      <c r="N10" s="77">
        <f t="shared" si="6"/>
        <v>15060</v>
      </c>
    </row>
    <row r="11" spans="1:14" ht="24.75" customHeight="1">
      <c r="A11" s="73">
        <v>7</v>
      </c>
      <c r="B11" s="74" t="s">
        <v>370</v>
      </c>
      <c r="C11" s="75" t="s">
        <v>16</v>
      </c>
      <c r="D11" s="77">
        <v>22700</v>
      </c>
      <c r="E11" s="77">
        <v>23830</v>
      </c>
      <c r="F11" s="76">
        <f t="shared" si="0"/>
        <v>1130</v>
      </c>
      <c r="G11" s="77">
        <v>68640</v>
      </c>
      <c r="H11" s="77">
        <v>66490</v>
      </c>
      <c r="I11" s="76">
        <f t="shared" si="1"/>
        <v>2150</v>
      </c>
      <c r="J11" s="77">
        <f t="shared" si="2"/>
        <v>91340</v>
      </c>
      <c r="K11" s="78">
        <f t="shared" si="3"/>
        <v>45670</v>
      </c>
      <c r="L11" s="78">
        <f t="shared" si="4"/>
        <v>274020</v>
      </c>
      <c r="M11" s="78">
        <f t="shared" si="5"/>
        <v>548040</v>
      </c>
      <c r="N11" s="77">
        <f t="shared" si="6"/>
        <v>19680</v>
      </c>
    </row>
    <row r="12" spans="1:14" ht="24.75" customHeight="1">
      <c r="A12" s="73">
        <v>8</v>
      </c>
      <c r="B12" s="74" t="s">
        <v>370</v>
      </c>
      <c r="C12" s="75" t="s">
        <v>369</v>
      </c>
      <c r="D12" s="77">
        <v>25770</v>
      </c>
      <c r="E12" s="77">
        <v>27160</v>
      </c>
      <c r="F12" s="76">
        <f t="shared" si="0"/>
        <v>1390</v>
      </c>
      <c r="G12" s="77">
        <v>80450</v>
      </c>
      <c r="H12" s="77">
        <v>78020</v>
      </c>
      <c r="I12" s="76">
        <f t="shared" si="1"/>
        <v>2430</v>
      </c>
      <c r="J12" s="77">
        <f t="shared" si="2"/>
        <v>106220</v>
      </c>
      <c r="K12" s="78">
        <f t="shared" si="3"/>
        <v>53110</v>
      </c>
      <c r="L12" s="78">
        <f t="shared" si="4"/>
        <v>318660</v>
      </c>
      <c r="M12" s="78">
        <f t="shared" si="5"/>
        <v>637320</v>
      </c>
      <c r="N12" s="77">
        <f t="shared" si="6"/>
        <v>22920</v>
      </c>
    </row>
  </sheetData>
  <sheetProtection/>
  <mergeCells count="8">
    <mergeCell ref="A1:N1"/>
    <mergeCell ref="A3:A4"/>
    <mergeCell ref="B3:B4"/>
    <mergeCell ref="C3:C4"/>
    <mergeCell ref="J3:J4"/>
    <mergeCell ref="K3:K4"/>
    <mergeCell ref="L3:L4"/>
    <mergeCell ref="M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2020-08-20T09:18:34Z</cp:lastPrinted>
  <dcterms:created xsi:type="dcterms:W3CDTF">2016-01-04T09:55:10Z</dcterms:created>
  <dcterms:modified xsi:type="dcterms:W3CDTF">2020-08-20T09:21:37Z</dcterms:modified>
  <cp:category/>
  <cp:version/>
  <cp:contentType/>
  <cp:contentStatus/>
</cp:coreProperties>
</file>